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Vкв " sheetId="2" r:id="rId1"/>
  </sheets>
  <definedNames>
    <definedName name="_xlnm.Print_Titles" localSheetId="0">'IVкв '!$6:$7</definedName>
  </definedNames>
  <calcPr calcId="144525" calcOnSave="0"/>
</workbook>
</file>

<file path=xl/calcChain.xml><?xml version="1.0" encoding="utf-8"?>
<calcChain xmlns="http://schemas.openxmlformats.org/spreadsheetml/2006/main">
  <c r="H21" i="2" l="1"/>
  <c r="H20" i="2" l="1"/>
  <c r="H22" i="2" l="1"/>
  <c r="H19" i="2"/>
  <c r="H18" i="2"/>
  <c r="H17" i="2"/>
  <c r="H16" i="2"/>
  <c r="H15" i="2"/>
  <c r="H14" i="2"/>
  <c r="H12" i="2"/>
  <c r="H8" i="2"/>
  <c r="H13" i="2" l="1"/>
  <c r="H11" i="2"/>
  <c r="H10" i="2"/>
  <c r="H9" i="2"/>
  <c r="G20" i="2" l="1"/>
  <c r="G19" i="2"/>
  <c r="G18" i="2"/>
  <c r="G17" i="2" l="1"/>
  <c r="G16" i="2"/>
  <c r="G15" i="2" l="1"/>
  <c r="G14" i="2"/>
  <c r="G13" i="2"/>
  <c r="G11" i="2"/>
  <c r="G10" i="2"/>
  <c r="G9" i="2" l="1"/>
  <c r="G8" i="2"/>
  <c r="G12" i="2"/>
  <c r="G22" i="2"/>
  <c r="G21" i="2"/>
  <c r="F8" i="2" l="1"/>
  <c r="F22" i="2" l="1"/>
  <c r="F21" i="2"/>
  <c r="F17" i="2"/>
  <c r="F20" i="2"/>
  <c r="F18" i="2"/>
  <c r="F14" i="2"/>
  <c r="F15" i="2"/>
  <c r="F16" i="2"/>
  <c r="F19" i="2"/>
  <c r="F12" i="2"/>
  <c r="F11" i="2"/>
  <c r="F10" i="2"/>
  <c r="F9" i="2"/>
  <c r="F13" i="2"/>
  <c r="D21" i="2" l="1"/>
  <c r="L7" i="2"/>
  <c r="K7" i="2"/>
  <c r="J7" i="2"/>
</calcChain>
</file>

<file path=xl/sharedStrings.xml><?xml version="1.0" encoding="utf-8"?>
<sst xmlns="http://schemas.openxmlformats.org/spreadsheetml/2006/main" count="65" uniqueCount="30">
  <si>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</si>
  <si>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</si>
  <si>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</si>
  <si>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</si>
  <si>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</si>
  <si>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, тыс.руб  (ф. 0503075,     ф. MB_F1_pos+);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</si>
  <si>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</si>
  <si>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</si>
  <si>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В соответствии с распоряжением администрации          МО "Ахтубинский район от 06.03.2023 №68-р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</si>
  <si>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</si>
  <si>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01.07.2023</t>
  </si>
  <si>
    <t>на 01.10.2023</t>
  </si>
  <si>
    <t>на 01.01.2024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</si>
  <si>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</si>
  <si>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</si>
  <si>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</si>
  <si>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</si>
  <si>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</si>
  <si>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</si>
  <si>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</si>
  <si>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</si>
  <si>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</si>
  <si>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</si>
  <si>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</si>
  <si>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</si>
  <si>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</si>
  <si>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</si>
  <si>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</si>
  <si>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за IV  квартал 2023 года</t>
  </si>
  <si>
    <t>на01.04.2023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</si>
</sst>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zoomScale="120" zoomScaleNormal="120" workbookViewId="0">
      <selection activeCell="H22" sqref="H22"/>
    </sheetView>
  </sheetViews>
  <sheetFormatPr defaultRowHeight="15" x14ac:dyDescent="0.25"/>
  <cols>
    <col min="1" max="1" width="3" style="37" bestFit="1" customWidth="1"/>
    <col min="2" max="2" width="42.85546875" style="1" customWidth="1"/>
    <col min="3" max="3" width="12.5703125" style="1" customWidth="1"/>
    <col min="4" max="4" width="20.28515625" style="13" customWidth="1"/>
    <col min="5" max="5" width="11.28515625" style="8" customWidth="1"/>
    <col min="6" max="7" width="11.85546875" style="8" customWidth="1"/>
    <col min="8" max="8" width="13.28515625" style="8" customWidth="1"/>
    <col min="9" max="9" width="11.42578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42" t="s">
        <v>8</v>
      </c>
      <c r="J1" s="42"/>
      <c r="K1" s="42"/>
      <c r="L1" s="42"/>
    </row>
    <row r="2" spans="1:12" ht="72" customHeight="1" x14ac:dyDescent="0.25">
      <c r="A2" s="13"/>
      <c r="E2" s="1"/>
      <c r="F2" s="1"/>
      <c r="G2" s="1"/>
      <c r="H2" s="1"/>
      <c r="I2" s="43" t="s">
        <v>9</v>
      </c>
      <c r="J2" s="43"/>
      <c r="K2" s="43"/>
      <c r="L2" s="43"/>
    </row>
    <row r="3" spans="1:12" ht="55.9" customHeight="1" x14ac:dyDescent="0.25">
      <c r="A3" s="13"/>
      <c r="B3" s="44" t="s">
        <v>3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6" customHeight="1" x14ac:dyDescent="0.25">
      <c r="A4" s="13"/>
      <c r="B4" s="31"/>
      <c r="C4" s="31"/>
      <c r="D4" s="31"/>
      <c r="E4" s="44" t="s">
        <v>28</v>
      </c>
      <c r="F4" s="44"/>
      <c r="G4" s="31"/>
      <c r="H4" s="31"/>
      <c r="I4" s="31"/>
      <c r="J4" s="31"/>
      <c r="K4" s="31"/>
      <c r="L4" s="31"/>
    </row>
    <row r="5" spans="1:12" ht="8.4499999999999993" customHeight="1" x14ac:dyDescent="0.25">
      <c r="A5" s="45"/>
      <c r="B5" s="45"/>
      <c r="C5" s="3"/>
      <c r="D5" s="14"/>
      <c r="E5" s="2"/>
      <c r="F5" s="2"/>
      <c r="G5" s="2"/>
      <c r="H5" s="2"/>
      <c r="I5" s="2"/>
    </row>
    <row r="6" spans="1:12" ht="143.25" customHeight="1" x14ac:dyDescent="0.25">
      <c r="A6" s="46"/>
      <c r="B6" s="47" t="s">
        <v>0</v>
      </c>
      <c r="C6" s="49" t="s">
        <v>1</v>
      </c>
      <c r="D6" s="51" t="s">
        <v>2</v>
      </c>
      <c r="E6" s="39" t="s">
        <v>5</v>
      </c>
      <c r="F6" s="40"/>
      <c r="G6" s="40"/>
      <c r="H6" s="41"/>
      <c r="I6" s="39" t="s">
        <v>6</v>
      </c>
      <c r="J6" s="40"/>
      <c r="K6" s="40"/>
      <c r="L6" s="41"/>
    </row>
    <row r="7" spans="1:12" ht="20.25" customHeight="1" x14ac:dyDescent="0.25">
      <c r="A7" s="46"/>
      <c r="B7" s="48"/>
      <c r="C7" s="50"/>
      <c r="D7" s="52"/>
      <c r="E7" s="10" t="s">
        <v>29</v>
      </c>
      <c r="F7" s="10" t="s">
        <v>10</v>
      </c>
      <c r="G7" s="10" t="s">
        <v>11</v>
      </c>
      <c r="H7" s="10" t="s">
        <v>12</v>
      </c>
      <c r="I7" s="10" t="s">
        <v>29</v>
      </c>
      <c r="J7" s="10" t="str">
        <f>F7</f>
        <v>на 01.07.2023</v>
      </c>
      <c r="K7" s="10" t="str">
        <f>G7</f>
        <v>на 01.10.2023</v>
      </c>
      <c r="L7" s="10" t="str">
        <f>H7</f>
        <v>на 01.01.2024</v>
      </c>
    </row>
    <row r="8" spans="1:12" ht="47.25" customHeight="1" x14ac:dyDescent="0.25">
      <c r="A8" s="32">
        <v>1</v>
      </c>
      <c r="B8" s="12" t="s">
        <v>14</v>
      </c>
      <c r="C8" s="21">
        <v>357</v>
      </c>
      <c r="D8" s="19">
        <v>1056.8985</v>
      </c>
      <c r="E8" s="15" t="s">
        <v>4</v>
      </c>
      <c r="F8" s="25">
        <f>235+65.5341</f>
        <v>300.53409999999997</v>
      </c>
      <c r="G8" s="25">
        <f>122.24684+450</f>
        <v>572.24684000000002</v>
      </c>
      <c r="H8" s="25">
        <f>178.81756+592</f>
        <v>770.81755999999996</v>
      </c>
      <c r="I8" s="15" t="s">
        <v>4</v>
      </c>
      <c r="J8" s="15" t="s">
        <v>4</v>
      </c>
      <c r="K8" s="15" t="s">
        <v>4</v>
      </c>
      <c r="L8" s="15" t="s">
        <v>4</v>
      </c>
    </row>
    <row r="9" spans="1:12" ht="50.25" customHeight="1" x14ac:dyDescent="0.25">
      <c r="A9" s="16">
        <v>2</v>
      </c>
      <c r="B9" s="38" t="s">
        <v>15</v>
      </c>
      <c r="C9" s="22">
        <v>4324</v>
      </c>
      <c r="D9" s="18">
        <v>1775.5894800000001</v>
      </c>
      <c r="E9" s="15" t="s">
        <v>4</v>
      </c>
      <c r="F9" s="26">
        <f>449+124.98166</f>
        <v>573.98166000000003</v>
      </c>
      <c r="G9" s="26">
        <f>200.46644+705</f>
        <v>905.46644000000003</v>
      </c>
      <c r="H9" s="29">
        <f>959+289.52178</f>
        <v>1248.52178</v>
      </c>
      <c r="I9" s="11">
        <v>0</v>
      </c>
      <c r="J9" s="11">
        <v>0</v>
      </c>
      <c r="K9" s="11">
        <v>0</v>
      </c>
      <c r="L9" s="11">
        <v>0</v>
      </c>
    </row>
    <row r="10" spans="1:12" ht="60.75" customHeight="1" x14ac:dyDescent="0.25">
      <c r="A10" s="33">
        <v>3</v>
      </c>
      <c r="B10" s="4" t="s">
        <v>16</v>
      </c>
      <c r="C10" s="23">
        <v>907</v>
      </c>
      <c r="D10" s="19">
        <v>1056.8985</v>
      </c>
      <c r="E10" s="15" t="s">
        <v>4</v>
      </c>
      <c r="F10" s="27">
        <f>246+68.1363</f>
        <v>314.13630000000001</v>
      </c>
      <c r="G10" s="27">
        <f>117.00713+492</f>
        <v>609.00712999999996</v>
      </c>
      <c r="H10" s="30">
        <f>195.40902+661</f>
        <v>856.40902000000006</v>
      </c>
      <c r="I10" s="9">
        <v>0</v>
      </c>
      <c r="J10" s="9">
        <v>0</v>
      </c>
      <c r="K10" s="9">
        <v>0</v>
      </c>
      <c r="L10" s="9">
        <v>0</v>
      </c>
    </row>
    <row r="11" spans="1:12" ht="48.75" customHeight="1" x14ac:dyDescent="0.25">
      <c r="A11" s="34">
        <v>4</v>
      </c>
      <c r="B11" s="4" t="s">
        <v>17</v>
      </c>
      <c r="C11" s="23">
        <v>995</v>
      </c>
      <c r="D11" s="19">
        <v>1056.8985</v>
      </c>
      <c r="E11" s="15" t="s">
        <v>4</v>
      </c>
      <c r="F11" s="27">
        <f>180+45.6135</f>
        <v>225.61349999999999</v>
      </c>
      <c r="G11" s="27">
        <f>77.51631+271</f>
        <v>348.51630999999998</v>
      </c>
      <c r="H11" s="30">
        <f>129.41629+426</f>
        <v>555.41629</v>
      </c>
      <c r="I11" s="9">
        <v>0</v>
      </c>
      <c r="J11" s="9">
        <v>0</v>
      </c>
      <c r="K11" s="9">
        <v>0</v>
      </c>
      <c r="L11" s="9">
        <v>0</v>
      </c>
    </row>
    <row r="12" spans="1:12" ht="48" customHeight="1" x14ac:dyDescent="0.25">
      <c r="A12" s="34">
        <v>5</v>
      </c>
      <c r="B12" s="12" t="s">
        <v>13</v>
      </c>
      <c r="C12" s="24">
        <v>35521</v>
      </c>
      <c r="D12" s="20">
        <v>15938.02938</v>
      </c>
      <c r="E12" s="15" t="s">
        <v>4</v>
      </c>
      <c r="F12" s="28">
        <f>5573+1664.709</f>
        <v>7237.7089999999998</v>
      </c>
      <c r="G12" s="28">
        <f>2538.25035+8613</f>
        <v>11151.25035</v>
      </c>
      <c r="H12" s="28">
        <f>11671+3563.36129</f>
        <v>15234.361290000001</v>
      </c>
      <c r="I12" s="15" t="s">
        <v>4</v>
      </c>
      <c r="J12" s="15" t="s">
        <v>4</v>
      </c>
      <c r="K12" s="15" t="s">
        <v>4</v>
      </c>
      <c r="L12" s="15" t="s">
        <v>4</v>
      </c>
    </row>
    <row r="13" spans="1:12" ht="47.25" customHeight="1" x14ac:dyDescent="0.25">
      <c r="A13" s="34">
        <v>6</v>
      </c>
      <c r="B13" s="4" t="s">
        <v>18</v>
      </c>
      <c r="C13" s="23">
        <v>975</v>
      </c>
      <c r="D13" s="19">
        <v>1056.8985</v>
      </c>
      <c r="E13" s="15" t="s">
        <v>4</v>
      </c>
      <c r="F13" s="27">
        <f>302+76.0416</f>
        <v>378.04160000000002</v>
      </c>
      <c r="G13" s="27">
        <f>137.37572+489</f>
        <v>626.37572</v>
      </c>
      <c r="H13" s="30">
        <f>591+177.35255</f>
        <v>768.35255000000006</v>
      </c>
      <c r="I13" s="9">
        <v>0</v>
      </c>
      <c r="J13" s="9">
        <v>0</v>
      </c>
      <c r="K13" s="9">
        <v>0</v>
      </c>
      <c r="L13" s="9">
        <v>0</v>
      </c>
    </row>
    <row r="14" spans="1:12" ht="45" x14ac:dyDescent="0.25">
      <c r="A14" s="34">
        <v>7</v>
      </c>
      <c r="B14" s="4" t="s">
        <v>19</v>
      </c>
      <c r="C14" s="23">
        <v>470</v>
      </c>
      <c r="D14" s="19">
        <v>1056.8985</v>
      </c>
      <c r="E14" s="15" t="s">
        <v>4</v>
      </c>
      <c r="F14" s="27">
        <f>257+50.50404</f>
        <v>307.50404000000003</v>
      </c>
      <c r="G14" s="27">
        <f>112.76307+349</f>
        <v>461.76306999999997</v>
      </c>
      <c r="H14" s="30">
        <f>871+69.85541</f>
        <v>940.85541000000001</v>
      </c>
      <c r="I14" s="15" t="s">
        <v>4</v>
      </c>
      <c r="J14" s="15" t="s">
        <v>4</v>
      </c>
      <c r="K14" s="15" t="s">
        <v>4</v>
      </c>
      <c r="L14" s="15" t="s">
        <v>4</v>
      </c>
    </row>
    <row r="15" spans="1:12" ht="51" customHeight="1" x14ac:dyDescent="0.25">
      <c r="A15" s="34">
        <v>8</v>
      </c>
      <c r="B15" s="4" t="s">
        <v>20</v>
      </c>
      <c r="C15" s="23">
        <v>1056</v>
      </c>
      <c r="D15" s="19">
        <v>1691.0376000000001</v>
      </c>
      <c r="E15" s="15" t="s">
        <v>4</v>
      </c>
      <c r="F15" s="27">
        <f>370+64.2768</f>
        <v>434.27679999999998</v>
      </c>
      <c r="G15" s="27">
        <f>148.97902+525</f>
        <v>673.97901999999999</v>
      </c>
      <c r="H15" s="30">
        <f>788+236.01822</f>
        <v>1024.0182199999999</v>
      </c>
      <c r="I15" s="9">
        <v>0</v>
      </c>
      <c r="J15" s="9">
        <v>0</v>
      </c>
      <c r="K15" s="9">
        <v>0</v>
      </c>
      <c r="L15" s="9">
        <v>0</v>
      </c>
    </row>
    <row r="16" spans="1:12" ht="45" x14ac:dyDescent="0.25">
      <c r="A16" s="34">
        <v>9</v>
      </c>
      <c r="B16" s="4" t="s">
        <v>21</v>
      </c>
      <c r="C16" s="23">
        <v>1900</v>
      </c>
      <c r="D16" s="19">
        <v>1691.0376000000001</v>
      </c>
      <c r="E16" s="15" t="s">
        <v>4</v>
      </c>
      <c r="F16" s="27">
        <f>184+51.524</f>
        <v>235.524</v>
      </c>
      <c r="G16" s="27">
        <f>85.73+284</f>
        <v>369.73</v>
      </c>
      <c r="H16" s="30">
        <f>479+144.781</f>
        <v>623.78099999999995</v>
      </c>
      <c r="I16" s="9">
        <v>0</v>
      </c>
      <c r="J16" s="9">
        <v>0</v>
      </c>
      <c r="K16" s="9">
        <v>0</v>
      </c>
      <c r="L16" s="9">
        <v>0</v>
      </c>
    </row>
    <row r="17" spans="1:12" ht="45" x14ac:dyDescent="0.25">
      <c r="A17" s="34">
        <v>10</v>
      </c>
      <c r="B17" s="4" t="s">
        <v>22</v>
      </c>
      <c r="C17" s="23">
        <v>767</v>
      </c>
      <c r="D17" s="19">
        <v>1056.8985</v>
      </c>
      <c r="E17" s="15" t="s">
        <v>4</v>
      </c>
      <c r="F17" s="27">
        <f>286+77.11273</f>
        <v>363.11273</v>
      </c>
      <c r="G17" s="27">
        <f>130.03032+422</f>
        <v>552.03031999999996</v>
      </c>
      <c r="H17" s="30">
        <f>674+203.68592</f>
        <v>877.68592000000001</v>
      </c>
      <c r="I17" s="9">
        <v>0</v>
      </c>
      <c r="J17" s="9">
        <v>0</v>
      </c>
      <c r="K17" s="9">
        <v>0</v>
      </c>
      <c r="L17" s="9">
        <v>0</v>
      </c>
    </row>
    <row r="18" spans="1:12" ht="45" x14ac:dyDescent="0.25">
      <c r="A18" s="34">
        <v>11</v>
      </c>
      <c r="B18" s="4" t="s">
        <v>23</v>
      </c>
      <c r="C18" s="23">
        <v>757</v>
      </c>
      <c r="D18" s="19">
        <v>1056.8985</v>
      </c>
      <c r="E18" s="15" t="s">
        <v>4</v>
      </c>
      <c r="F18" s="27">
        <f>239+69.60682</f>
        <v>308.60681999999997</v>
      </c>
      <c r="G18" s="27">
        <f>121.3426+396</f>
        <v>517.34259999999995</v>
      </c>
      <c r="H18" s="30">
        <f>566+170.97317</f>
        <v>736.97316999999998</v>
      </c>
      <c r="I18" s="9">
        <v>0</v>
      </c>
      <c r="J18" s="9">
        <v>0</v>
      </c>
      <c r="K18" s="9">
        <v>0</v>
      </c>
      <c r="L18" s="9">
        <v>0</v>
      </c>
    </row>
    <row r="19" spans="1:12" ht="45" x14ac:dyDescent="0.25">
      <c r="A19" s="34">
        <v>12</v>
      </c>
      <c r="B19" s="4" t="s">
        <v>24</v>
      </c>
      <c r="C19" s="23">
        <v>1299</v>
      </c>
      <c r="D19" s="19">
        <v>1691.0376000000001</v>
      </c>
      <c r="E19" s="15" t="s">
        <v>4</v>
      </c>
      <c r="F19" s="27">
        <f>184+51.16355</f>
        <v>235.16354999999999</v>
      </c>
      <c r="G19" s="27">
        <f>74.37277+291</f>
        <v>365.37277</v>
      </c>
      <c r="H19" s="30">
        <f>475+143.26477</f>
        <v>618.26477</v>
      </c>
      <c r="I19" s="9">
        <v>0</v>
      </c>
      <c r="J19" s="9">
        <v>0</v>
      </c>
      <c r="K19" s="9">
        <v>0</v>
      </c>
      <c r="L19" s="9">
        <v>0</v>
      </c>
    </row>
    <row r="20" spans="1:12" ht="45" x14ac:dyDescent="0.25">
      <c r="A20" s="35">
        <v>13</v>
      </c>
      <c r="B20" s="4" t="s">
        <v>25</v>
      </c>
      <c r="C20" s="23">
        <v>798</v>
      </c>
      <c r="D20" s="19">
        <v>1056.8985</v>
      </c>
      <c r="E20" s="15" t="s">
        <v>4</v>
      </c>
      <c r="F20" s="27">
        <f>260+71.33695</f>
        <v>331.33695</v>
      </c>
      <c r="G20" s="27">
        <f>118.53639+416</f>
        <v>534.53638999999998</v>
      </c>
      <c r="H20" s="30">
        <f>653+196.17084</f>
        <v>849.17084</v>
      </c>
      <c r="I20" s="9">
        <v>0</v>
      </c>
      <c r="J20" s="9">
        <v>0</v>
      </c>
      <c r="K20" s="9">
        <v>0</v>
      </c>
      <c r="L20" s="9">
        <v>0</v>
      </c>
    </row>
    <row r="21" spans="1:12" ht="50.25" customHeight="1" x14ac:dyDescent="0.25">
      <c r="A21" s="34">
        <v>14</v>
      </c>
      <c r="B21" s="4" t="s">
        <v>26</v>
      </c>
      <c r="C21" s="23">
        <v>7346</v>
      </c>
      <c r="D21" s="20">
        <f>3128.41956</f>
        <v>3128.4195599999998</v>
      </c>
      <c r="E21" s="15" t="s">
        <v>4</v>
      </c>
      <c r="F21" s="27">
        <f>922+232.53242</f>
        <v>1154.53242</v>
      </c>
      <c r="G21" s="27">
        <f>482.23675+1714</f>
        <v>2196.23675</v>
      </c>
      <c r="H21" s="30">
        <f>2355+705.20981</f>
        <v>3060.2098099999998</v>
      </c>
      <c r="I21" s="15" t="s">
        <v>4</v>
      </c>
      <c r="J21" s="15" t="s">
        <v>4</v>
      </c>
      <c r="K21" s="15" t="s">
        <v>4</v>
      </c>
      <c r="L21" s="15" t="s">
        <v>4</v>
      </c>
    </row>
    <row r="22" spans="1:12" ht="50.25" customHeight="1" x14ac:dyDescent="0.25">
      <c r="A22" s="35">
        <v>15</v>
      </c>
      <c r="B22" s="4" t="s">
        <v>27</v>
      </c>
      <c r="C22" s="23">
        <v>2625</v>
      </c>
      <c r="D22" s="19">
        <v>1691.0376000000001</v>
      </c>
      <c r="E22" s="15" t="s">
        <v>4</v>
      </c>
      <c r="F22" s="27">
        <f>559+149.70501</f>
        <v>708.70501000000002</v>
      </c>
      <c r="G22" s="27">
        <f>260.03039+895</f>
        <v>1155.0303899999999</v>
      </c>
      <c r="H22" s="30">
        <f>1191+353.99506</f>
        <v>1544.99506</v>
      </c>
      <c r="I22" s="15" t="s">
        <v>4</v>
      </c>
      <c r="J22" s="15" t="s">
        <v>4</v>
      </c>
      <c r="K22" s="15" t="s">
        <v>4</v>
      </c>
      <c r="L22" s="15" t="s">
        <v>4</v>
      </c>
    </row>
    <row r="23" spans="1:12" x14ac:dyDescent="0.25">
      <c r="A23" s="36"/>
      <c r="D23" s="5"/>
      <c r="E23" s="6"/>
      <c r="F23" s="6"/>
      <c r="G23" s="6"/>
      <c r="H23" s="6"/>
      <c r="I23" s="7"/>
    </row>
    <row r="24" spans="1:12" x14ac:dyDescent="0.25">
      <c r="A24" s="36"/>
      <c r="D24" s="5"/>
      <c r="E24" s="6"/>
      <c r="F24" s="6"/>
      <c r="G24" s="6"/>
      <c r="H24" s="6"/>
      <c r="I24" s="7"/>
    </row>
    <row r="25" spans="1:12" x14ac:dyDescent="0.25">
      <c r="A25" s="36"/>
      <c r="B25" s="17" t="s">
        <v>7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19685039370078741" right="0.15748031496062992" top="0.67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IVкв </vt:lpstr>
      <vt:lpstr>'IVкв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2024-02-15T10:04:11Z</dcterms:modified>
</cp:coreProperties>
</file>