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data_share\Общий отдел\38 каб\Документы\Январь 2024\Постановления\О внес изм от 18.12.2015 № 1370\"/>
    </mc:Choice>
  </mc:AlternateContent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Лист1!$A$1:$T$131</definedName>
  </definedNames>
  <calcPr calcId="152511" refMode="R1C1"/>
</workbook>
</file>

<file path=xl/calcChain.xml><?xml version="1.0" encoding="utf-8"?>
<calcChain xmlns="http://schemas.openxmlformats.org/spreadsheetml/2006/main">
  <c r="H99" i="1" l="1"/>
  <c r="H97" i="1"/>
  <c r="H87" i="1" s="1"/>
  <c r="I95" i="1"/>
  <c r="J95" i="1"/>
  <c r="G95" i="1"/>
  <c r="I94" i="1"/>
  <c r="J94" i="1"/>
  <c r="G94" i="1"/>
  <c r="H95" i="1"/>
  <c r="H94" i="1"/>
  <c r="J107" i="1"/>
  <c r="I107" i="1"/>
  <c r="H107" i="1"/>
  <c r="G107" i="1"/>
  <c r="H57" i="1"/>
  <c r="J58" i="1"/>
  <c r="I58" i="1"/>
  <c r="H58" i="1"/>
  <c r="G58" i="1"/>
  <c r="J57" i="1"/>
  <c r="I57" i="1"/>
  <c r="G57" i="1"/>
  <c r="H18" i="1"/>
  <c r="G23" i="1"/>
  <c r="G113" i="1" s="1"/>
  <c r="G59" i="1" l="1"/>
  <c r="H104" i="1"/>
  <c r="H59" i="1"/>
  <c r="J96" i="1"/>
  <c r="I96" i="1"/>
  <c r="G96" i="1"/>
  <c r="H96" i="1"/>
  <c r="J59" i="1"/>
  <c r="I59" i="1"/>
  <c r="J69" i="1"/>
  <c r="I69" i="1"/>
  <c r="H69" i="1"/>
  <c r="G69" i="1"/>
  <c r="F74" i="1"/>
  <c r="G74" i="1"/>
  <c r="H74" i="1"/>
  <c r="H76" i="1" s="1"/>
  <c r="I74" i="1"/>
  <c r="J74" i="1"/>
  <c r="F75" i="1"/>
  <c r="G75" i="1"/>
  <c r="H75" i="1"/>
  <c r="I75" i="1"/>
  <c r="J75" i="1"/>
  <c r="F83" i="1"/>
  <c r="G83" i="1"/>
  <c r="H83" i="1"/>
  <c r="I83" i="1"/>
  <c r="J83" i="1"/>
  <c r="G76" i="1" l="1"/>
  <c r="J76" i="1"/>
  <c r="F76" i="1"/>
  <c r="I76" i="1"/>
  <c r="J92" i="1"/>
  <c r="J91" i="1"/>
  <c r="J90" i="1"/>
  <c r="J89" i="1"/>
  <c r="J88" i="1"/>
  <c r="J87" i="1"/>
  <c r="J66" i="1"/>
  <c r="J55" i="1"/>
  <c r="J54" i="1"/>
  <c r="J50" i="1"/>
  <c r="J47" i="1"/>
  <c r="J40" i="1"/>
  <c r="J37" i="1"/>
  <c r="J32" i="1"/>
  <c r="J29" i="1"/>
  <c r="I92" i="1"/>
  <c r="I91" i="1"/>
  <c r="I90" i="1"/>
  <c r="I89" i="1"/>
  <c r="I88" i="1"/>
  <c r="I87" i="1"/>
  <c r="I66" i="1"/>
  <c r="I55" i="1"/>
  <c r="I54" i="1"/>
  <c r="I50" i="1"/>
  <c r="I47" i="1"/>
  <c r="I40" i="1"/>
  <c r="I37" i="1"/>
  <c r="I32" i="1"/>
  <c r="I29" i="1"/>
  <c r="H29" i="1"/>
  <c r="G110" i="1"/>
  <c r="G101" i="1"/>
  <c r="G90" i="1" s="1"/>
  <c r="G99" i="1"/>
  <c r="G89" i="1" s="1"/>
  <c r="G97" i="1"/>
  <c r="G92" i="1"/>
  <c r="G91" i="1"/>
  <c r="G88" i="1"/>
  <c r="G65" i="1"/>
  <c r="G55" i="1" s="1"/>
  <c r="G64" i="1"/>
  <c r="G54" i="1" s="1"/>
  <c r="G50" i="1"/>
  <c r="G46" i="1"/>
  <c r="G45" i="1"/>
  <c r="G40" i="1"/>
  <c r="G36" i="1"/>
  <c r="G35" i="1"/>
  <c r="G32" i="1"/>
  <c r="G28" i="1"/>
  <c r="G27" i="1"/>
  <c r="G24" i="1"/>
  <c r="G114" i="1" s="1"/>
  <c r="I56" i="1" l="1"/>
  <c r="G87" i="1"/>
  <c r="J56" i="1"/>
  <c r="G112" i="1"/>
  <c r="G37" i="1"/>
  <c r="G19" i="1"/>
  <c r="G111" i="1" s="1"/>
  <c r="G18" i="1"/>
  <c r="G47" i="1"/>
  <c r="G29" i="1"/>
  <c r="G104" i="1"/>
  <c r="G93" i="1" s="1"/>
  <c r="G66" i="1"/>
  <c r="G25" i="1"/>
  <c r="G56" i="1"/>
  <c r="H24" i="1"/>
  <c r="H114" i="1" s="1"/>
  <c r="I24" i="1"/>
  <c r="I114" i="1" s="1"/>
  <c r="J24" i="1"/>
  <c r="J114" i="1" s="1"/>
  <c r="H23" i="1"/>
  <c r="H113" i="1" s="1"/>
  <c r="I23" i="1"/>
  <c r="I113" i="1" s="1"/>
  <c r="J23" i="1"/>
  <c r="J113" i="1" s="1"/>
  <c r="H50" i="1"/>
  <c r="H40" i="1"/>
  <c r="H32" i="1"/>
  <c r="G109" i="1" l="1"/>
  <c r="G108" i="1" s="1"/>
  <c r="G20" i="1"/>
  <c r="G12" i="1" s="1"/>
  <c r="H19" i="1"/>
  <c r="I25" i="1"/>
  <c r="H25" i="1"/>
  <c r="J25" i="1"/>
  <c r="H89" i="1" l="1"/>
  <c r="H47" i="1"/>
  <c r="H37" i="1"/>
  <c r="H66" i="1" l="1"/>
  <c r="H90" i="1" l="1"/>
  <c r="H55" i="1"/>
  <c r="H54" i="1"/>
  <c r="F119" i="1"/>
  <c r="F117" i="1"/>
  <c r="F112" i="1"/>
  <c r="J104" i="1"/>
  <c r="J93" i="1" s="1"/>
  <c r="I104" i="1"/>
  <c r="I93" i="1" s="1"/>
  <c r="F99" i="1"/>
  <c r="F89" i="1" s="1"/>
  <c r="F97" i="1"/>
  <c r="F104" i="1" s="1"/>
  <c r="H92" i="1"/>
  <c r="F92" i="1"/>
  <c r="F114" i="1" s="1"/>
  <c r="H91" i="1"/>
  <c r="F91" i="1"/>
  <c r="F113" i="1" s="1"/>
  <c r="J112" i="1"/>
  <c r="I112" i="1"/>
  <c r="F90" i="1"/>
  <c r="J110" i="1"/>
  <c r="I110" i="1"/>
  <c r="H88" i="1"/>
  <c r="H110" i="1" s="1"/>
  <c r="F88" i="1"/>
  <c r="F110" i="1" s="1"/>
  <c r="F66" i="1"/>
  <c r="F55" i="1"/>
  <c r="F54" i="1"/>
  <c r="F47" i="1"/>
  <c r="F37" i="1"/>
  <c r="F29" i="1"/>
  <c r="J19" i="1"/>
  <c r="I19" i="1"/>
  <c r="F19" i="1"/>
  <c r="J18" i="1"/>
  <c r="I18" i="1"/>
  <c r="F18" i="1"/>
  <c r="H111" i="1" l="1"/>
  <c r="H112" i="1"/>
  <c r="J111" i="1"/>
  <c r="I20" i="1"/>
  <c r="I12" i="1" s="1"/>
  <c r="I111" i="1"/>
  <c r="J109" i="1"/>
  <c r="I109" i="1"/>
  <c r="F20" i="1"/>
  <c r="F56" i="1"/>
  <c r="F118" i="1"/>
  <c r="J20" i="1"/>
  <c r="J12" i="1" s="1"/>
  <c r="F111" i="1"/>
  <c r="F120" i="1"/>
  <c r="H56" i="1"/>
  <c r="H109" i="1"/>
  <c r="F116" i="1"/>
  <c r="F87" i="1"/>
  <c r="F93" i="1" s="1"/>
  <c r="H93" i="1"/>
  <c r="H108" i="1" l="1"/>
  <c r="F109" i="1"/>
  <c r="F108" i="1" s="1"/>
  <c r="F121" i="1"/>
  <c r="J108" i="1"/>
  <c r="F12" i="1"/>
  <c r="I108" i="1"/>
  <c r="H20" i="1"/>
  <c r="H12" i="1" s="1"/>
</calcChain>
</file>

<file path=xl/sharedStrings.xml><?xml version="1.0" encoding="utf-8"?>
<sst xmlns="http://schemas.openxmlformats.org/spreadsheetml/2006/main" count="217" uniqueCount="67">
  <si>
    <t>№ п/п</t>
  </si>
  <si>
    <t>Цели, задачи, мероприятия ВЦП</t>
  </si>
  <si>
    <t>Коды классификации</t>
  </si>
  <si>
    <t>Планируемые показатели результатов деятельности</t>
  </si>
  <si>
    <t>раздел, подраздел</t>
  </si>
  <si>
    <t>целевая статья</t>
  </si>
  <si>
    <t>вид расходов</t>
  </si>
  <si>
    <t>Текущий год 2018</t>
  </si>
  <si>
    <t>Плановый период, 2023</t>
  </si>
  <si>
    <t>Показатели непосредственного и конечного результатов</t>
  </si>
  <si>
    <t>Единица измерения</t>
  </si>
  <si>
    <t>Планируемое значение (конечный и непосредственный результат)</t>
  </si>
  <si>
    <t>Целевое значение (конечный результат)</t>
  </si>
  <si>
    <t>2023 год</t>
  </si>
  <si>
    <t>всего</t>
  </si>
  <si>
    <t>%</t>
  </si>
  <si>
    <t>0709</t>
  </si>
  <si>
    <t>01В0000010</t>
  </si>
  <si>
    <t>121</t>
  </si>
  <si>
    <t>129</t>
  </si>
  <si>
    <t>итого</t>
  </si>
  <si>
    <t>чел.</t>
  </si>
  <si>
    <t>ед.</t>
  </si>
  <si>
    <t>ед</t>
  </si>
  <si>
    <t>122</t>
  </si>
  <si>
    <t>244</t>
  </si>
  <si>
    <t>851</t>
  </si>
  <si>
    <t>852</t>
  </si>
  <si>
    <t xml:space="preserve">Показатель 1.2.1. Количество обоснованных замечаний по обеспечению деятельности управления образованием администрации МО «Ахтубинский район» </t>
  </si>
  <si>
    <t>853</t>
  </si>
  <si>
    <t>Плановый период, 2024</t>
  </si>
  <si>
    <t>Мероприятие 1.3.1. Организация деятельности управления образованием администрации МО "Ахтубинский район"</t>
  </si>
  <si>
    <t>2024 год</t>
  </si>
  <si>
    <t>ВСЕГО</t>
  </si>
  <si>
    <t xml:space="preserve">ВСЕГО по ВЦП: </t>
  </si>
  <si>
    <t>01В00Д0060</t>
  </si>
  <si>
    <t>Текущий год 2022</t>
  </si>
  <si>
    <t>Плановый период, 2025</t>
  </si>
  <si>
    <t xml:space="preserve">Текущий год 2022 </t>
  </si>
  <si>
    <t>2025 год</t>
  </si>
  <si>
    <t xml:space="preserve">Иерархический перечень и характеристика целей, задач, мероприятий, индикаторов (показателей) и результатов  ведомственной  целевой программы </t>
  </si>
  <si>
    <t>Приложение</t>
  </si>
  <si>
    <t xml:space="preserve">Цель 1. Повышение качества управления  в сфере образования и молодежной политики </t>
  </si>
  <si>
    <t xml:space="preserve">Задача 1.1. Реализация на территории МО «Ахтубинский район»
полномочий по решению вопросов в сфере образования
</t>
  </si>
  <si>
    <t>Мероприятие 1.1.1.   Организация предоставления общедоступного бесплатного дошкольного образования</t>
  </si>
  <si>
    <t>Мероприятие 1.1.2.   Организация предоставления общедоступного и бесплатного начального общего, основного общего, среднего (полного) общего образования</t>
  </si>
  <si>
    <t xml:space="preserve">Мероприятие 1.1.3. Организация предоставления дополнительного образования детям </t>
  </si>
  <si>
    <t>Задача 1. 2.  Повышение эффективности деятельности управления образованием  в сфере молодежной политики на территории МО «Ахтубинский район»</t>
  </si>
  <si>
    <t>Мероприятие 1.2.1. Создание необходимых условий для качественного исполнения функций в сфере молодежной политики</t>
  </si>
  <si>
    <t>Задача 1. 3.  Повышение эффективности деятельности управления образованием  по спорту на территории  МО «Ахтубинский район»</t>
  </si>
  <si>
    <t>Мероприятие 1.3.1. Создание необходимых условий для качественного исполнения функций по спорту</t>
  </si>
  <si>
    <t>Задача 1. 3.  Обеспечение деятельности управления образованием администрации МО «Ахтубинский район»</t>
  </si>
  <si>
    <t>Показатель 1.  Эффективность реализованных мероприятий</t>
  </si>
  <si>
    <t>Показатель 1.1.  Доля обучающихся  (воспитанников) в образовательных учреждениях, условия которых отвечают современным требованиям качества образовательного процесса</t>
  </si>
  <si>
    <t xml:space="preserve">Показатель 1.1.1. Количество  детей в возрасте 1-6 лет, получивших дошкольную образовательную услугу и (или) услугу по их содержанию в муниципальных образовательных учреждениях </t>
  </si>
  <si>
    <t xml:space="preserve">Показатель 1.1.2.1. Количество муниципальных общеобразовательных учреждений, соответствующих современным требованиям </t>
  </si>
  <si>
    <t>Показатель 1.1.2.1. Количество  обучающихся  муниципальных общеобразовательных учреждений, занимающихся во вторую смену.</t>
  </si>
  <si>
    <t>Показатель 1.1.3.  Количество детей в возрасте 5-18 лет, получающих услуги по дополнительному образованию в организациях различной организационно-правовой формы и формы собственности</t>
  </si>
  <si>
    <t xml:space="preserve">Показатель 1.2. Уровень освоения специалистами технологий и программ  в сфере молодежной политики  </t>
  </si>
  <si>
    <t xml:space="preserve">Показатель 1.2.1 Количество проведенных мероприятий в сфере молодежной политики  </t>
  </si>
  <si>
    <t>Показатель 1.3. Уровень освоения специалистами технологий и программ по спорту</t>
  </si>
  <si>
    <t>Показатель 1.3.1 Количество проведенных мероприятий по спорту</t>
  </si>
  <si>
    <t>Показатель 1.4.  Доля  учреждений, сведения о деятельности и результатах которых регулярно обновляются в созданной базе данных, позволяющей оперативно принимать управленческие решения</t>
  </si>
  <si>
    <t>Объем бюджетных
ассигнований,
тыс. руб.</t>
  </si>
  <si>
    <t>«Руководство и управление в сфере образования, молодежной политики»</t>
  </si>
  <si>
    <t>к ведомственной целевой программе</t>
  </si>
  <si>
    <t>Верно: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</si>
</sst>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5" formatCode="0.0"/>
    <numFmt numFmtId="166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2" borderId="0" xfId="0" applyFont="1" applyFill="1" applyBorder="1" applyAlignment="1">
      <alignment vertical="top"/>
    </xf>
    <xf numFmtId="0" fontId="1" fillId="2" borderId="0" xfId="0" applyFont="1" applyFill="1" applyBorder="1" applyAlignment="1">
      <alignment vertical="top" wrapText="1"/>
    </xf>
    <xf numFmtId="49" fontId="1" fillId="2" borderId="0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Border="1" applyAlignment="1">
      <alignment vertical="top"/>
    </xf>
    <xf numFmtId="0" fontId="2" fillId="0" borderId="0" xfId="0" applyFont="1" applyAlignment="1">
      <alignment horizontal="left" vertical="top" wrapText="1"/>
    </xf>
    <xf numFmtId="1" fontId="1" fillId="2" borderId="0" xfId="0" applyNumberFormat="1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right" vertical="top" wrapText="1"/>
    </xf>
    <xf numFmtId="0" fontId="7" fillId="0" borderId="0" xfId="0" applyFont="1" applyAlignment="1">
      <alignment horizontal="right" vertical="top"/>
    </xf>
    <xf numFmtId="0" fontId="6" fillId="2" borderId="0" xfId="0" applyFont="1" applyFill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left" vertical="top" wrapText="1"/>
    </xf>
    <xf numFmtId="0" fontId="7" fillId="0" borderId="0" xfId="0" applyFont="1" applyAlignment="1">
      <alignment vertical="top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center" vertical="top"/>
    </xf>
    <xf numFmtId="2" fontId="8" fillId="2" borderId="5" xfId="0" applyNumberFormat="1" applyFont="1" applyFill="1" applyBorder="1" applyAlignment="1">
      <alignment horizontal="center" vertical="top" wrapText="1"/>
    </xf>
    <xf numFmtId="2" fontId="8" fillId="2" borderId="3" xfId="0" applyNumberFormat="1" applyFont="1" applyFill="1" applyBorder="1" applyAlignment="1">
      <alignment horizontal="center" vertical="top" wrapText="1"/>
    </xf>
    <xf numFmtId="2" fontId="8" fillId="2" borderId="4" xfId="0" applyNumberFormat="1" applyFont="1" applyFill="1" applyBorder="1" applyAlignment="1">
      <alignment horizontal="center" vertical="top" wrapText="1"/>
    </xf>
    <xf numFmtId="2" fontId="8" fillId="2" borderId="5" xfId="0" applyNumberFormat="1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/>
    </xf>
    <xf numFmtId="49" fontId="8" fillId="2" borderId="2" xfId="0" applyNumberFormat="1" applyFont="1" applyFill="1" applyBorder="1" applyAlignment="1">
      <alignment horizontal="center" vertical="top" wrapText="1"/>
    </xf>
    <xf numFmtId="2" fontId="8" fillId="2" borderId="2" xfId="0" applyNumberFormat="1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/>
    </xf>
    <xf numFmtId="49" fontId="8" fillId="2" borderId="6" xfId="0" applyNumberFormat="1" applyFont="1" applyFill="1" applyBorder="1" applyAlignment="1">
      <alignment horizontal="center" vertical="top" wrapText="1"/>
    </xf>
    <xf numFmtId="2" fontId="8" fillId="2" borderId="6" xfId="0" applyNumberFormat="1" applyFont="1" applyFill="1" applyBorder="1" applyAlignment="1">
      <alignment horizontal="center" vertical="top"/>
    </xf>
    <xf numFmtId="0" fontId="8" fillId="2" borderId="6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/>
    </xf>
    <xf numFmtId="49" fontId="8" fillId="2" borderId="7" xfId="0" applyNumberFormat="1" applyFont="1" applyFill="1" applyBorder="1" applyAlignment="1">
      <alignment horizontal="center" vertical="top" wrapText="1"/>
    </xf>
    <xf numFmtId="2" fontId="8" fillId="2" borderId="7" xfId="0" applyNumberFormat="1" applyFont="1" applyFill="1" applyBorder="1" applyAlignment="1">
      <alignment horizontal="center" vertical="top"/>
    </xf>
    <xf numFmtId="0" fontId="8" fillId="2" borderId="7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top" wrapText="1"/>
    </xf>
    <xf numFmtId="164" fontId="8" fillId="2" borderId="8" xfId="0" applyNumberFormat="1" applyFont="1" applyFill="1" applyBorder="1" applyAlignment="1">
      <alignment horizontal="center" vertical="top" wrapText="1"/>
    </xf>
    <xf numFmtId="1" fontId="8" fillId="2" borderId="8" xfId="0" applyNumberFormat="1" applyFont="1" applyFill="1" applyBorder="1" applyAlignment="1">
      <alignment horizontal="center" vertical="top" wrapText="1"/>
    </xf>
    <xf numFmtId="49" fontId="8" fillId="2" borderId="8" xfId="0" applyNumberFormat="1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/>
    </xf>
    <xf numFmtId="49" fontId="8" fillId="2" borderId="2" xfId="0" applyNumberFormat="1" applyFont="1" applyFill="1" applyBorder="1" applyAlignment="1">
      <alignment horizontal="center" vertical="top"/>
    </xf>
    <xf numFmtId="165" fontId="8" fillId="2" borderId="2" xfId="0" applyNumberFormat="1" applyFont="1" applyFill="1" applyBorder="1" applyAlignment="1">
      <alignment horizontal="center" vertical="top"/>
    </xf>
    <xf numFmtId="4" fontId="8" fillId="2" borderId="2" xfId="0" applyNumberFormat="1" applyFont="1" applyFill="1" applyBorder="1" applyAlignment="1">
      <alignment horizontal="center" vertical="top"/>
    </xf>
    <xf numFmtId="49" fontId="8" fillId="2" borderId="6" xfId="0" applyNumberFormat="1" applyFont="1" applyFill="1" applyBorder="1" applyAlignment="1">
      <alignment horizontal="center" vertical="top"/>
    </xf>
    <xf numFmtId="165" fontId="8" fillId="2" borderId="6" xfId="0" applyNumberFormat="1" applyFont="1" applyFill="1" applyBorder="1" applyAlignment="1">
      <alignment horizontal="center" vertical="top"/>
    </xf>
    <xf numFmtId="4" fontId="8" fillId="2" borderId="6" xfId="0" applyNumberFormat="1" applyFont="1" applyFill="1" applyBorder="1" applyAlignment="1">
      <alignment horizontal="center" vertical="top"/>
    </xf>
    <xf numFmtId="165" fontId="8" fillId="2" borderId="7" xfId="0" applyNumberFormat="1" applyFont="1" applyFill="1" applyBorder="1" applyAlignment="1">
      <alignment horizontal="center" vertical="top"/>
    </xf>
    <xf numFmtId="4" fontId="8" fillId="2" borderId="7" xfId="0" applyNumberFormat="1" applyFont="1" applyFill="1" applyBorder="1" applyAlignment="1">
      <alignment horizontal="center" vertical="top"/>
    </xf>
    <xf numFmtId="49" fontId="8" fillId="2" borderId="2" xfId="0" applyNumberFormat="1" applyFont="1" applyFill="1" applyBorder="1" applyAlignment="1">
      <alignment horizontal="center" vertical="top"/>
    </xf>
    <xf numFmtId="165" fontId="8" fillId="2" borderId="2" xfId="0" applyNumberFormat="1" applyFont="1" applyFill="1" applyBorder="1" applyAlignment="1">
      <alignment horizontal="center" vertical="top"/>
    </xf>
    <xf numFmtId="4" fontId="8" fillId="2" borderId="2" xfId="0" applyNumberFormat="1" applyFont="1" applyFill="1" applyBorder="1" applyAlignment="1">
      <alignment horizontal="center" vertical="top"/>
    </xf>
    <xf numFmtId="49" fontId="8" fillId="2" borderId="6" xfId="0" applyNumberFormat="1" applyFont="1" applyFill="1" applyBorder="1" applyAlignment="1">
      <alignment horizontal="center" vertical="top"/>
    </xf>
    <xf numFmtId="49" fontId="8" fillId="2" borderId="6" xfId="0" applyNumberFormat="1" applyFont="1" applyFill="1" applyBorder="1" applyAlignment="1">
      <alignment horizontal="center" vertical="top" wrapText="1"/>
    </xf>
    <xf numFmtId="165" fontId="8" fillId="2" borderId="6" xfId="0" applyNumberFormat="1" applyFont="1" applyFill="1" applyBorder="1" applyAlignment="1">
      <alignment horizontal="center" vertical="top"/>
    </xf>
    <xf numFmtId="4" fontId="8" fillId="2" borderId="6" xfId="0" applyNumberFormat="1" applyFont="1" applyFill="1" applyBorder="1" applyAlignment="1">
      <alignment horizontal="center" vertical="top"/>
    </xf>
    <xf numFmtId="49" fontId="8" fillId="2" borderId="7" xfId="0" applyNumberFormat="1" applyFont="1" applyFill="1" applyBorder="1" applyAlignment="1">
      <alignment horizontal="center" vertical="top"/>
    </xf>
    <xf numFmtId="165" fontId="8" fillId="2" borderId="7" xfId="0" applyNumberFormat="1" applyFont="1" applyFill="1" applyBorder="1" applyAlignment="1">
      <alignment horizontal="center" vertical="top"/>
    </xf>
    <xf numFmtId="0" fontId="8" fillId="2" borderId="2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top"/>
    </xf>
    <xf numFmtId="0" fontId="8" fillId="2" borderId="2" xfId="0" applyFont="1" applyFill="1" applyBorder="1" applyAlignment="1">
      <alignment horizontal="center" vertical="top"/>
    </xf>
    <xf numFmtId="0" fontId="8" fillId="0" borderId="2" xfId="0" applyFont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/>
    </xf>
    <xf numFmtId="0" fontId="8" fillId="0" borderId="6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/>
    </xf>
    <xf numFmtId="0" fontId="8" fillId="2" borderId="7" xfId="0" applyFont="1" applyFill="1" applyBorder="1" applyAlignment="1">
      <alignment horizontal="center" vertical="top"/>
    </xf>
    <xf numFmtId="0" fontId="8" fillId="0" borderId="7" xfId="0" applyFont="1" applyBorder="1" applyAlignment="1">
      <alignment horizontal="center" vertical="top" wrapText="1"/>
    </xf>
    <xf numFmtId="4" fontId="8" fillId="2" borderId="7" xfId="0" applyNumberFormat="1" applyFont="1" applyFill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49" fontId="8" fillId="2" borderId="8" xfId="0" applyNumberFormat="1" applyFont="1" applyFill="1" applyBorder="1" applyAlignment="1">
      <alignment horizontal="center" vertical="top"/>
    </xf>
    <xf numFmtId="0" fontId="10" fillId="0" borderId="6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 wrapText="1"/>
    </xf>
    <xf numFmtId="165" fontId="8" fillId="2" borderId="8" xfId="0" applyNumberFormat="1" applyFont="1" applyFill="1" applyBorder="1" applyAlignment="1">
      <alignment horizontal="center" vertical="top"/>
    </xf>
    <xf numFmtId="4" fontId="8" fillId="2" borderId="8" xfId="0" applyNumberFormat="1" applyFont="1" applyFill="1" applyBorder="1" applyAlignment="1">
      <alignment horizontal="center" vertical="top"/>
    </xf>
    <xf numFmtId="49" fontId="8" fillId="2" borderId="7" xfId="0" applyNumberFormat="1" applyFont="1" applyFill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/>
    </xf>
    <xf numFmtId="0" fontId="10" fillId="0" borderId="7" xfId="0" applyFont="1" applyBorder="1" applyAlignment="1">
      <alignment horizontal="center" vertical="top" wrapText="1"/>
    </xf>
    <xf numFmtId="166" fontId="8" fillId="2" borderId="8" xfId="0" applyNumberFormat="1" applyFont="1" applyFill="1" applyBorder="1" applyAlignment="1">
      <alignment horizontal="center" vertical="top"/>
    </xf>
    <xf numFmtId="165" fontId="8" fillId="2" borderId="8" xfId="0" applyNumberFormat="1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center" vertical="top" wrapText="1"/>
    </xf>
    <xf numFmtId="165" fontId="8" fillId="2" borderId="0" xfId="0" applyNumberFormat="1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/>
    </xf>
    <xf numFmtId="49" fontId="8" fillId="2" borderId="2" xfId="0" applyNumberFormat="1" applyFont="1" applyFill="1" applyBorder="1" applyAlignment="1">
      <alignment horizontal="center" vertical="center"/>
    </xf>
    <xf numFmtId="49" fontId="8" fillId="2" borderId="6" xfId="0" applyNumberFormat="1" applyFont="1" applyFill="1" applyBorder="1" applyAlignment="1">
      <alignment horizontal="center" vertical="center"/>
    </xf>
    <xf numFmtId="49" fontId="8" fillId="2" borderId="6" xfId="0" applyNumberFormat="1" applyFont="1" applyFill="1" applyBorder="1" applyAlignment="1">
      <alignment vertical="center"/>
    </xf>
    <xf numFmtId="49" fontId="5" fillId="2" borderId="0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25"/>
  <sheetViews>
    <sheetView tabSelected="1" view="pageBreakPreview" zoomScaleNormal="100" zoomScaleSheetLayoutView="100" workbookViewId="0">
      <pane xSplit="2" ySplit="10" topLeftCell="C90" activePane="bottomRight" state="frozen"/>
      <selection pane="topRight" activeCell="C1" sqref="C1"/>
      <selection pane="bottomLeft" activeCell="A11" sqref="A11"/>
      <selection pane="bottomRight" activeCell="G129" sqref="G129"/>
    </sheetView>
  </sheetViews>
  <sheetFormatPr defaultRowHeight="12" x14ac:dyDescent="0.25"/>
  <cols>
    <col min="1" max="1" width="4.7109375" style="1" customWidth="1"/>
    <col min="2" max="2" width="27.7109375" style="2" customWidth="1"/>
    <col min="3" max="3" width="7.85546875" style="3" customWidth="1"/>
    <col min="4" max="4" width="12.140625" style="3" customWidth="1"/>
    <col min="5" max="5" width="7.7109375" style="3" customWidth="1"/>
    <col min="6" max="6" width="8.42578125" style="4" hidden="1" customWidth="1"/>
    <col min="7" max="7" width="9" style="4" customWidth="1"/>
    <col min="8" max="8" width="10.42578125" style="4" customWidth="1"/>
    <col min="9" max="10" width="9" style="4" customWidth="1"/>
    <col min="11" max="11" width="21.42578125" style="2" customWidth="1"/>
    <col min="12" max="12" width="7.85546875" style="1" customWidth="1"/>
    <col min="13" max="13" width="7.7109375" style="1" customWidth="1"/>
    <col min="14" max="14" width="6" style="1" customWidth="1"/>
    <col min="15" max="15" width="7.5703125" style="1" customWidth="1"/>
    <col min="16" max="16" width="5.85546875" style="1" customWidth="1"/>
    <col min="17" max="17" width="7.140625" style="1" customWidth="1"/>
    <col min="18" max="18" width="7" style="1" customWidth="1"/>
    <col min="19" max="19" width="7.28515625" style="1" customWidth="1"/>
    <col min="20" max="20" width="8.42578125" style="1" customWidth="1"/>
    <col min="21" max="256" width="9.140625" style="1"/>
    <col min="257" max="257" width="4.7109375" style="1" customWidth="1"/>
    <col min="258" max="258" width="14.28515625" style="1" customWidth="1"/>
    <col min="259" max="259" width="5.85546875" style="1" customWidth="1"/>
    <col min="260" max="260" width="8.5703125" style="1" customWidth="1"/>
    <col min="261" max="262" width="5.140625" style="1" customWidth="1"/>
    <col min="263" max="263" width="8.5703125" style="1" customWidth="1"/>
    <col min="264" max="264" width="13" style="1" customWidth="1"/>
    <col min="265" max="265" width="8.85546875" style="1" customWidth="1"/>
    <col min="266" max="266" width="28.140625" style="1" customWidth="1"/>
    <col min="267" max="267" width="9.42578125" style="1" customWidth="1"/>
    <col min="268" max="275" width="8.7109375" style="1" customWidth="1"/>
    <col min="276" max="276" width="7.28515625" style="1" customWidth="1"/>
    <col min="277" max="512" width="9.140625" style="1"/>
    <col min="513" max="513" width="4.7109375" style="1" customWidth="1"/>
    <col min="514" max="514" width="14.28515625" style="1" customWidth="1"/>
    <col min="515" max="515" width="5.85546875" style="1" customWidth="1"/>
    <col min="516" max="516" width="8.5703125" style="1" customWidth="1"/>
    <col min="517" max="518" width="5.140625" style="1" customWidth="1"/>
    <col min="519" max="519" width="8.5703125" style="1" customWidth="1"/>
    <col min="520" max="520" width="13" style="1" customWidth="1"/>
    <col min="521" max="521" width="8.85546875" style="1" customWidth="1"/>
    <col min="522" max="522" width="28.140625" style="1" customWidth="1"/>
    <col min="523" max="523" width="9.42578125" style="1" customWidth="1"/>
    <col min="524" max="531" width="8.7109375" style="1" customWidth="1"/>
    <col min="532" max="532" width="7.28515625" style="1" customWidth="1"/>
    <col min="533" max="768" width="9.140625" style="1"/>
    <col min="769" max="769" width="4.7109375" style="1" customWidth="1"/>
    <col min="770" max="770" width="14.28515625" style="1" customWidth="1"/>
    <col min="771" max="771" width="5.85546875" style="1" customWidth="1"/>
    <col min="772" max="772" width="8.5703125" style="1" customWidth="1"/>
    <col min="773" max="774" width="5.140625" style="1" customWidth="1"/>
    <col min="775" max="775" width="8.5703125" style="1" customWidth="1"/>
    <col min="776" max="776" width="13" style="1" customWidth="1"/>
    <col min="777" max="777" width="8.85546875" style="1" customWidth="1"/>
    <col min="778" max="778" width="28.140625" style="1" customWidth="1"/>
    <col min="779" max="779" width="9.42578125" style="1" customWidth="1"/>
    <col min="780" max="787" width="8.7109375" style="1" customWidth="1"/>
    <col min="788" max="788" width="7.28515625" style="1" customWidth="1"/>
    <col min="789" max="1024" width="9.140625" style="1"/>
    <col min="1025" max="1025" width="4.7109375" style="1" customWidth="1"/>
    <col min="1026" max="1026" width="14.28515625" style="1" customWidth="1"/>
    <col min="1027" max="1027" width="5.85546875" style="1" customWidth="1"/>
    <col min="1028" max="1028" width="8.5703125" style="1" customWidth="1"/>
    <col min="1029" max="1030" width="5.140625" style="1" customWidth="1"/>
    <col min="1031" max="1031" width="8.5703125" style="1" customWidth="1"/>
    <col min="1032" max="1032" width="13" style="1" customWidth="1"/>
    <col min="1033" max="1033" width="8.85546875" style="1" customWidth="1"/>
    <col min="1034" max="1034" width="28.140625" style="1" customWidth="1"/>
    <col min="1035" max="1035" width="9.42578125" style="1" customWidth="1"/>
    <col min="1036" max="1043" width="8.7109375" style="1" customWidth="1"/>
    <col min="1044" max="1044" width="7.28515625" style="1" customWidth="1"/>
    <col min="1045" max="1280" width="9.140625" style="1"/>
    <col min="1281" max="1281" width="4.7109375" style="1" customWidth="1"/>
    <col min="1282" max="1282" width="14.28515625" style="1" customWidth="1"/>
    <col min="1283" max="1283" width="5.85546875" style="1" customWidth="1"/>
    <col min="1284" max="1284" width="8.5703125" style="1" customWidth="1"/>
    <col min="1285" max="1286" width="5.140625" style="1" customWidth="1"/>
    <col min="1287" max="1287" width="8.5703125" style="1" customWidth="1"/>
    <col min="1288" max="1288" width="13" style="1" customWidth="1"/>
    <col min="1289" max="1289" width="8.85546875" style="1" customWidth="1"/>
    <col min="1290" max="1290" width="28.140625" style="1" customWidth="1"/>
    <col min="1291" max="1291" width="9.42578125" style="1" customWidth="1"/>
    <col min="1292" max="1299" width="8.7109375" style="1" customWidth="1"/>
    <col min="1300" max="1300" width="7.28515625" style="1" customWidth="1"/>
    <col min="1301" max="1536" width="9.140625" style="1"/>
    <col min="1537" max="1537" width="4.7109375" style="1" customWidth="1"/>
    <col min="1538" max="1538" width="14.28515625" style="1" customWidth="1"/>
    <col min="1539" max="1539" width="5.85546875" style="1" customWidth="1"/>
    <col min="1540" max="1540" width="8.5703125" style="1" customWidth="1"/>
    <col min="1541" max="1542" width="5.140625" style="1" customWidth="1"/>
    <col min="1543" max="1543" width="8.5703125" style="1" customWidth="1"/>
    <col min="1544" max="1544" width="13" style="1" customWidth="1"/>
    <col min="1545" max="1545" width="8.85546875" style="1" customWidth="1"/>
    <col min="1546" max="1546" width="28.140625" style="1" customWidth="1"/>
    <col min="1547" max="1547" width="9.42578125" style="1" customWidth="1"/>
    <col min="1548" max="1555" width="8.7109375" style="1" customWidth="1"/>
    <col min="1556" max="1556" width="7.28515625" style="1" customWidth="1"/>
    <col min="1557" max="1792" width="9.140625" style="1"/>
    <col min="1793" max="1793" width="4.7109375" style="1" customWidth="1"/>
    <col min="1794" max="1794" width="14.28515625" style="1" customWidth="1"/>
    <col min="1795" max="1795" width="5.85546875" style="1" customWidth="1"/>
    <col min="1796" max="1796" width="8.5703125" style="1" customWidth="1"/>
    <col min="1797" max="1798" width="5.140625" style="1" customWidth="1"/>
    <col min="1799" max="1799" width="8.5703125" style="1" customWidth="1"/>
    <col min="1800" max="1800" width="13" style="1" customWidth="1"/>
    <col min="1801" max="1801" width="8.85546875" style="1" customWidth="1"/>
    <col min="1802" max="1802" width="28.140625" style="1" customWidth="1"/>
    <col min="1803" max="1803" width="9.42578125" style="1" customWidth="1"/>
    <col min="1804" max="1811" width="8.7109375" style="1" customWidth="1"/>
    <col min="1812" max="1812" width="7.28515625" style="1" customWidth="1"/>
    <col min="1813" max="2048" width="9.140625" style="1"/>
    <col min="2049" max="2049" width="4.7109375" style="1" customWidth="1"/>
    <col min="2050" max="2050" width="14.28515625" style="1" customWidth="1"/>
    <col min="2051" max="2051" width="5.85546875" style="1" customWidth="1"/>
    <col min="2052" max="2052" width="8.5703125" style="1" customWidth="1"/>
    <col min="2053" max="2054" width="5.140625" style="1" customWidth="1"/>
    <col min="2055" max="2055" width="8.5703125" style="1" customWidth="1"/>
    <col min="2056" max="2056" width="13" style="1" customWidth="1"/>
    <col min="2057" max="2057" width="8.85546875" style="1" customWidth="1"/>
    <col min="2058" max="2058" width="28.140625" style="1" customWidth="1"/>
    <col min="2059" max="2059" width="9.42578125" style="1" customWidth="1"/>
    <col min="2060" max="2067" width="8.7109375" style="1" customWidth="1"/>
    <col min="2068" max="2068" width="7.28515625" style="1" customWidth="1"/>
    <col min="2069" max="2304" width="9.140625" style="1"/>
    <col min="2305" max="2305" width="4.7109375" style="1" customWidth="1"/>
    <col min="2306" max="2306" width="14.28515625" style="1" customWidth="1"/>
    <col min="2307" max="2307" width="5.85546875" style="1" customWidth="1"/>
    <col min="2308" max="2308" width="8.5703125" style="1" customWidth="1"/>
    <col min="2309" max="2310" width="5.140625" style="1" customWidth="1"/>
    <col min="2311" max="2311" width="8.5703125" style="1" customWidth="1"/>
    <col min="2312" max="2312" width="13" style="1" customWidth="1"/>
    <col min="2313" max="2313" width="8.85546875" style="1" customWidth="1"/>
    <col min="2314" max="2314" width="28.140625" style="1" customWidth="1"/>
    <col min="2315" max="2315" width="9.42578125" style="1" customWidth="1"/>
    <col min="2316" max="2323" width="8.7109375" style="1" customWidth="1"/>
    <col min="2324" max="2324" width="7.28515625" style="1" customWidth="1"/>
    <col min="2325" max="2560" width="9.140625" style="1"/>
    <col min="2561" max="2561" width="4.7109375" style="1" customWidth="1"/>
    <col min="2562" max="2562" width="14.28515625" style="1" customWidth="1"/>
    <col min="2563" max="2563" width="5.85546875" style="1" customWidth="1"/>
    <col min="2564" max="2564" width="8.5703125" style="1" customWidth="1"/>
    <col min="2565" max="2566" width="5.140625" style="1" customWidth="1"/>
    <col min="2567" max="2567" width="8.5703125" style="1" customWidth="1"/>
    <col min="2568" max="2568" width="13" style="1" customWidth="1"/>
    <col min="2569" max="2569" width="8.85546875" style="1" customWidth="1"/>
    <col min="2570" max="2570" width="28.140625" style="1" customWidth="1"/>
    <col min="2571" max="2571" width="9.42578125" style="1" customWidth="1"/>
    <col min="2572" max="2579" width="8.7109375" style="1" customWidth="1"/>
    <col min="2580" max="2580" width="7.28515625" style="1" customWidth="1"/>
    <col min="2581" max="2816" width="9.140625" style="1"/>
    <col min="2817" max="2817" width="4.7109375" style="1" customWidth="1"/>
    <col min="2818" max="2818" width="14.28515625" style="1" customWidth="1"/>
    <col min="2819" max="2819" width="5.85546875" style="1" customWidth="1"/>
    <col min="2820" max="2820" width="8.5703125" style="1" customWidth="1"/>
    <col min="2821" max="2822" width="5.140625" style="1" customWidth="1"/>
    <col min="2823" max="2823" width="8.5703125" style="1" customWidth="1"/>
    <col min="2824" max="2824" width="13" style="1" customWidth="1"/>
    <col min="2825" max="2825" width="8.85546875" style="1" customWidth="1"/>
    <col min="2826" max="2826" width="28.140625" style="1" customWidth="1"/>
    <col min="2827" max="2827" width="9.42578125" style="1" customWidth="1"/>
    <col min="2828" max="2835" width="8.7109375" style="1" customWidth="1"/>
    <col min="2836" max="2836" width="7.28515625" style="1" customWidth="1"/>
    <col min="2837" max="3072" width="9.140625" style="1"/>
    <col min="3073" max="3073" width="4.7109375" style="1" customWidth="1"/>
    <col min="3074" max="3074" width="14.28515625" style="1" customWidth="1"/>
    <col min="3075" max="3075" width="5.85546875" style="1" customWidth="1"/>
    <col min="3076" max="3076" width="8.5703125" style="1" customWidth="1"/>
    <col min="3077" max="3078" width="5.140625" style="1" customWidth="1"/>
    <col min="3079" max="3079" width="8.5703125" style="1" customWidth="1"/>
    <col min="3080" max="3080" width="13" style="1" customWidth="1"/>
    <col min="3081" max="3081" width="8.85546875" style="1" customWidth="1"/>
    <col min="3082" max="3082" width="28.140625" style="1" customWidth="1"/>
    <col min="3083" max="3083" width="9.42578125" style="1" customWidth="1"/>
    <col min="3084" max="3091" width="8.7109375" style="1" customWidth="1"/>
    <col min="3092" max="3092" width="7.28515625" style="1" customWidth="1"/>
    <col min="3093" max="3328" width="9.140625" style="1"/>
    <col min="3329" max="3329" width="4.7109375" style="1" customWidth="1"/>
    <col min="3330" max="3330" width="14.28515625" style="1" customWidth="1"/>
    <col min="3331" max="3331" width="5.85546875" style="1" customWidth="1"/>
    <col min="3332" max="3332" width="8.5703125" style="1" customWidth="1"/>
    <col min="3333" max="3334" width="5.140625" style="1" customWidth="1"/>
    <col min="3335" max="3335" width="8.5703125" style="1" customWidth="1"/>
    <col min="3336" max="3336" width="13" style="1" customWidth="1"/>
    <col min="3337" max="3337" width="8.85546875" style="1" customWidth="1"/>
    <col min="3338" max="3338" width="28.140625" style="1" customWidth="1"/>
    <col min="3339" max="3339" width="9.42578125" style="1" customWidth="1"/>
    <col min="3340" max="3347" width="8.7109375" style="1" customWidth="1"/>
    <col min="3348" max="3348" width="7.28515625" style="1" customWidth="1"/>
    <col min="3349" max="3584" width="9.140625" style="1"/>
    <col min="3585" max="3585" width="4.7109375" style="1" customWidth="1"/>
    <col min="3586" max="3586" width="14.28515625" style="1" customWidth="1"/>
    <col min="3587" max="3587" width="5.85546875" style="1" customWidth="1"/>
    <col min="3588" max="3588" width="8.5703125" style="1" customWidth="1"/>
    <col min="3589" max="3590" width="5.140625" style="1" customWidth="1"/>
    <col min="3591" max="3591" width="8.5703125" style="1" customWidth="1"/>
    <col min="3592" max="3592" width="13" style="1" customWidth="1"/>
    <col min="3593" max="3593" width="8.85546875" style="1" customWidth="1"/>
    <col min="3594" max="3594" width="28.140625" style="1" customWidth="1"/>
    <col min="3595" max="3595" width="9.42578125" style="1" customWidth="1"/>
    <col min="3596" max="3603" width="8.7109375" style="1" customWidth="1"/>
    <col min="3604" max="3604" width="7.28515625" style="1" customWidth="1"/>
    <col min="3605" max="3840" width="9.140625" style="1"/>
    <col min="3841" max="3841" width="4.7109375" style="1" customWidth="1"/>
    <col min="3842" max="3842" width="14.28515625" style="1" customWidth="1"/>
    <col min="3843" max="3843" width="5.85546875" style="1" customWidth="1"/>
    <col min="3844" max="3844" width="8.5703125" style="1" customWidth="1"/>
    <col min="3845" max="3846" width="5.140625" style="1" customWidth="1"/>
    <col min="3847" max="3847" width="8.5703125" style="1" customWidth="1"/>
    <col min="3848" max="3848" width="13" style="1" customWidth="1"/>
    <col min="3849" max="3849" width="8.85546875" style="1" customWidth="1"/>
    <col min="3850" max="3850" width="28.140625" style="1" customWidth="1"/>
    <col min="3851" max="3851" width="9.42578125" style="1" customWidth="1"/>
    <col min="3852" max="3859" width="8.7109375" style="1" customWidth="1"/>
    <col min="3860" max="3860" width="7.28515625" style="1" customWidth="1"/>
    <col min="3861" max="4096" width="9.140625" style="1"/>
    <col min="4097" max="4097" width="4.7109375" style="1" customWidth="1"/>
    <col min="4098" max="4098" width="14.28515625" style="1" customWidth="1"/>
    <col min="4099" max="4099" width="5.85546875" style="1" customWidth="1"/>
    <col min="4100" max="4100" width="8.5703125" style="1" customWidth="1"/>
    <col min="4101" max="4102" width="5.140625" style="1" customWidth="1"/>
    <col min="4103" max="4103" width="8.5703125" style="1" customWidth="1"/>
    <col min="4104" max="4104" width="13" style="1" customWidth="1"/>
    <col min="4105" max="4105" width="8.85546875" style="1" customWidth="1"/>
    <col min="4106" max="4106" width="28.140625" style="1" customWidth="1"/>
    <col min="4107" max="4107" width="9.42578125" style="1" customWidth="1"/>
    <col min="4108" max="4115" width="8.7109375" style="1" customWidth="1"/>
    <col min="4116" max="4116" width="7.28515625" style="1" customWidth="1"/>
    <col min="4117" max="4352" width="9.140625" style="1"/>
    <col min="4353" max="4353" width="4.7109375" style="1" customWidth="1"/>
    <col min="4354" max="4354" width="14.28515625" style="1" customWidth="1"/>
    <col min="4355" max="4355" width="5.85546875" style="1" customWidth="1"/>
    <col min="4356" max="4356" width="8.5703125" style="1" customWidth="1"/>
    <col min="4357" max="4358" width="5.140625" style="1" customWidth="1"/>
    <col min="4359" max="4359" width="8.5703125" style="1" customWidth="1"/>
    <col min="4360" max="4360" width="13" style="1" customWidth="1"/>
    <col min="4361" max="4361" width="8.85546875" style="1" customWidth="1"/>
    <col min="4362" max="4362" width="28.140625" style="1" customWidth="1"/>
    <col min="4363" max="4363" width="9.42578125" style="1" customWidth="1"/>
    <col min="4364" max="4371" width="8.7109375" style="1" customWidth="1"/>
    <col min="4372" max="4372" width="7.28515625" style="1" customWidth="1"/>
    <col min="4373" max="4608" width="9.140625" style="1"/>
    <col min="4609" max="4609" width="4.7109375" style="1" customWidth="1"/>
    <col min="4610" max="4610" width="14.28515625" style="1" customWidth="1"/>
    <col min="4611" max="4611" width="5.85546875" style="1" customWidth="1"/>
    <col min="4612" max="4612" width="8.5703125" style="1" customWidth="1"/>
    <col min="4613" max="4614" width="5.140625" style="1" customWidth="1"/>
    <col min="4615" max="4615" width="8.5703125" style="1" customWidth="1"/>
    <col min="4616" max="4616" width="13" style="1" customWidth="1"/>
    <col min="4617" max="4617" width="8.85546875" style="1" customWidth="1"/>
    <col min="4618" max="4618" width="28.140625" style="1" customWidth="1"/>
    <col min="4619" max="4619" width="9.42578125" style="1" customWidth="1"/>
    <col min="4620" max="4627" width="8.7109375" style="1" customWidth="1"/>
    <col min="4628" max="4628" width="7.28515625" style="1" customWidth="1"/>
    <col min="4629" max="4864" width="9.140625" style="1"/>
    <col min="4865" max="4865" width="4.7109375" style="1" customWidth="1"/>
    <col min="4866" max="4866" width="14.28515625" style="1" customWidth="1"/>
    <col min="4867" max="4867" width="5.85546875" style="1" customWidth="1"/>
    <col min="4868" max="4868" width="8.5703125" style="1" customWidth="1"/>
    <col min="4869" max="4870" width="5.140625" style="1" customWidth="1"/>
    <col min="4871" max="4871" width="8.5703125" style="1" customWidth="1"/>
    <col min="4872" max="4872" width="13" style="1" customWidth="1"/>
    <col min="4873" max="4873" width="8.85546875" style="1" customWidth="1"/>
    <col min="4874" max="4874" width="28.140625" style="1" customWidth="1"/>
    <col min="4875" max="4875" width="9.42578125" style="1" customWidth="1"/>
    <col min="4876" max="4883" width="8.7109375" style="1" customWidth="1"/>
    <col min="4884" max="4884" width="7.28515625" style="1" customWidth="1"/>
    <col min="4885" max="5120" width="9.140625" style="1"/>
    <col min="5121" max="5121" width="4.7109375" style="1" customWidth="1"/>
    <col min="5122" max="5122" width="14.28515625" style="1" customWidth="1"/>
    <col min="5123" max="5123" width="5.85546875" style="1" customWidth="1"/>
    <col min="5124" max="5124" width="8.5703125" style="1" customWidth="1"/>
    <col min="5125" max="5126" width="5.140625" style="1" customWidth="1"/>
    <col min="5127" max="5127" width="8.5703125" style="1" customWidth="1"/>
    <col min="5128" max="5128" width="13" style="1" customWidth="1"/>
    <col min="5129" max="5129" width="8.85546875" style="1" customWidth="1"/>
    <col min="5130" max="5130" width="28.140625" style="1" customWidth="1"/>
    <col min="5131" max="5131" width="9.42578125" style="1" customWidth="1"/>
    <col min="5132" max="5139" width="8.7109375" style="1" customWidth="1"/>
    <col min="5140" max="5140" width="7.28515625" style="1" customWidth="1"/>
    <col min="5141" max="5376" width="9.140625" style="1"/>
    <col min="5377" max="5377" width="4.7109375" style="1" customWidth="1"/>
    <col min="5378" max="5378" width="14.28515625" style="1" customWidth="1"/>
    <col min="5379" max="5379" width="5.85546875" style="1" customWidth="1"/>
    <col min="5380" max="5380" width="8.5703125" style="1" customWidth="1"/>
    <col min="5381" max="5382" width="5.140625" style="1" customWidth="1"/>
    <col min="5383" max="5383" width="8.5703125" style="1" customWidth="1"/>
    <col min="5384" max="5384" width="13" style="1" customWidth="1"/>
    <col min="5385" max="5385" width="8.85546875" style="1" customWidth="1"/>
    <col min="5386" max="5386" width="28.140625" style="1" customWidth="1"/>
    <col min="5387" max="5387" width="9.42578125" style="1" customWidth="1"/>
    <col min="5388" max="5395" width="8.7109375" style="1" customWidth="1"/>
    <col min="5396" max="5396" width="7.28515625" style="1" customWidth="1"/>
    <col min="5397" max="5632" width="9.140625" style="1"/>
    <col min="5633" max="5633" width="4.7109375" style="1" customWidth="1"/>
    <col min="5634" max="5634" width="14.28515625" style="1" customWidth="1"/>
    <col min="5635" max="5635" width="5.85546875" style="1" customWidth="1"/>
    <col min="5636" max="5636" width="8.5703125" style="1" customWidth="1"/>
    <col min="5637" max="5638" width="5.140625" style="1" customWidth="1"/>
    <col min="5639" max="5639" width="8.5703125" style="1" customWidth="1"/>
    <col min="5640" max="5640" width="13" style="1" customWidth="1"/>
    <col min="5641" max="5641" width="8.85546875" style="1" customWidth="1"/>
    <col min="5642" max="5642" width="28.140625" style="1" customWidth="1"/>
    <col min="5643" max="5643" width="9.42578125" style="1" customWidth="1"/>
    <col min="5644" max="5651" width="8.7109375" style="1" customWidth="1"/>
    <col min="5652" max="5652" width="7.28515625" style="1" customWidth="1"/>
    <col min="5653" max="5888" width="9.140625" style="1"/>
    <col min="5889" max="5889" width="4.7109375" style="1" customWidth="1"/>
    <col min="5890" max="5890" width="14.28515625" style="1" customWidth="1"/>
    <col min="5891" max="5891" width="5.85546875" style="1" customWidth="1"/>
    <col min="5892" max="5892" width="8.5703125" style="1" customWidth="1"/>
    <col min="5893" max="5894" width="5.140625" style="1" customWidth="1"/>
    <col min="5895" max="5895" width="8.5703125" style="1" customWidth="1"/>
    <col min="5896" max="5896" width="13" style="1" customWidth="1"/>
    <col min="5897" max="5897" width="8.85546875" style="1" customWidth="1"/>
    <col min="5898" max="5898" width="28.140625" style="1" customWidth="1"/>
    <col min="5899" max="5899" width="9.42578125" style="1" customWidth="1"/>
    <col min="5900" max="5907" width="8.7109375" style="1" customWidth="1"/>
    <col min="5908" max="5908" width="7.28515625" style="1" customWidth="1"/>
    <col min="5909" max="6144" width="9.140625" style="1"/>
    <col min="6145" max="6145" width="4.7109375" style="1" customWidth="1"/>
    <col min="6146" max="6146" width="14.28515625" style="1" customWidth="1"/>
    <col min="6147" max="6147" width="5.85546875" style="1" customWidth="1"/>
    <col min="6148" max="6148" width="8.5703125" style="1" customWidth="1"/>
    <col min="6149" max="6150" width="5.140625" style="1" customWidth="1"/>
    <col min="6151" max="6151" width="8.5703125" style="1" customWidth="1"/>
    <col min="6152" max="6152" width="13" style="1" customWidth="1"/>
    <col min="6153" max="6153" width="8.85546875" style="1" customWidth="1"/>
    <col min="6154" max="6154" width="28.140625" style="1" customWidth="1"/>
    <col min="6155" max="6155" width="9.42578125" style="1" customWidth="1"/>
    <col min="6156" max="6163" width="8.7109375" style="1" customWidth="1"/>
    <col min="6164" max="6164" width="7.28515625" style="1" customWidth="1"/>
    <col min="6165" max="6400" width="9.140625" style="1"/>
    <col min="6401" max="6401" width="4.7109375" style="1" customWidth="1"/>
    <col min="6402" max="6402" width="14.28515625" style="1" customWidth="1"/>
    <col min="6403" max="6403" width="5.85546875" style="1" customWidth="1"/>
    <col min="6404" max="6404" width="8.5703125" style="1" customWidth="1"/>
    <col min="6405" max="6406" width="5.140625" style="1" customWidth="1"/>
    <col min="6407" max="6407" width="8.5703125" style="1" customWidth="1"/>
    <col min="6408" max="6408" width="13" style="1" customWidth="1"/>
    <col min="6409" max="6409" width="8.85546875" style="1" customWidth="1"/>
    <col min="6410" max="6410" width="28.140625" style="1" customWidth="1"/>
    <col min="6411" max="6411" width="9.42578125" style="1" customWidth="1"/>
    <col min="6412" max="6419" width="8.7109375" style="1" customWidth="1"/>
    <col min="6420" max="6420" width="7.28515625" style="1" customWidth="1"/>
    <col min="6421" max="6656" width="9.140625" style="1"/>
    <col min="6657" max="6657" width="4.7109375" style="1" customWidth="1"/>
    <col min="6658" max="6658" width="14.28515625" style="1" customWidth="1"/>
    <col min="6659" max="6659" width="5.85546875" style="1" customWidth="1"/>
    <col min="6660" max="6660" width="8.5703125" style="1" customWidth="1"/>
    <col min="6661" max="6662" width="5.140625" style="1" customWidth="1"/>
    <col min="6663" max="6663" width="8.5703125" style="1" customWidth="1"/>
    <col min="6664" max="6664" width="13" style="1" customWidth="1"/>
    <col min="6665" max="6665" width="8.85546875" style="1" customWidth="1"/>
    <col min="6666" max="6666" width="28.140625" style="1" customWidth="1"/>
    <col min="6667" max="6667" width="9.42578125" style="1" customWidth="1"/>
    <col min="6668" max="6675" width="8.7109375" style="1" customWidth="1"/>
    <col min="6676" max="6676" width="7.28515625" style="1" customWidth="1"/>
    <col min="6677" max="6912" width="9.140625" style="1"/>
    <col min="6913" max="6913" width="4.7109375" style="1" customWidth="1"/>
    <col min="6914" max="6914" width="14.28515625" style="1" customWidth="1"/>
    <col min="6915" max="6915" width="5.85546875" style="1" customWidth="1"/>
    <col min="6916" max="6916" width="8.5703125" style="1" customWidth="1"/>
    <col min="6917" max="6918" width="5.140625" style="1" customWidth="1"/>
    <col min="6919" max="6919" width="8.5703125" style="1" customWidth="1"/>
    <col min="6920" max="6920" width="13" style="1" customWidth="1"/>
    <col min="6921" max="6921" width="8.85546875" style="1" customWidth="1"/>
    <col min="6922" max="6922" width="28.140625" style="1" customWidth="1"/>
    <col min="6923" max="6923" width="9.42578125" style="1" customWidth="1"/>
    <col min="6924" max="6931" width="8.7109375" style="1" customWidth="1"/>
    <col min="6932" max="6932" width="7.28515625" style="1" customWidth="1"/>
    <col min="6933" max="7168" width="9.140625" style="1"/>
    <col min="7169" max="7169" width="4.7109375" style="1" customWidth="1"/>
    <col min="7170" max="7170" width="14.28515625" style="1" customWidth="1"/>
    <col min="7171" max="7171" width="5.85546875" style="1" customWidth="1"/>
    <col min="7172" max="7172" width="8.5703125" style="1" customWidth="1"/>
    <col min="7173" max="7174" width="5.140625" style="1" customWidth="1"/>
    <col min="7175" max="7175" width="8.5703125" style="1" customWidth="1"/>
    <col min="7176" max="7176" width="13" style="1" customWidth="1"/>
    <col min="7177" max="7177" width="8.85546875" style="1" customWidth="1"/>
    <col min="7178" max="7178" width="28.140625" style="1" customWidth="1"/>
    <col min="7179" max="7179" width="9.42578125" style="1" customWidth="1"/>
    <col min="7180" max="7187" width="8.7109375" style="1" customWidth="1"/>
    <col min="7188" max="7188" width="7.28515625" style="1" customWidth="1"/>
    <col min="7189" max="7424" width="9.140625" style="1"/>
    <col min="7425" max="7425" width="4.7109375" style="1" customWidth="1"/>
    <col min="7426" max="7426" width="14.28515625" style="1" customWidth="1"/>
    <col min="7427" max="7427" width="5.85546875" style="1" customWidth="1"/>
    <col min="7428" max="7428" width="8.5703125" style="1" customWidth="1"/>
    <col min="7429" max="7430" width="5.140625" style="1" customWidth="1"/>
    <col min="7431" max="7431" width="8.5703125" style="1" customWidth="1"/>
    <col min="7432" max="7432" width="13" style="1" customWidth="1"/>
    <col min="7433" max="7433" width="8.85546875" style="1" customWidth="1"/>
    <col min="7434" max="7434" width="28.140625" style="1" customWidth="1"/>
    <col min="7435" max="7435" width="9.42578125" style="1" customWidth="1"/>
    <col min="7436" max="7443" width="8.7109375" style="1" customWidth="1"/>
    <col min="7444" max="7444" width="7.28515625" style="1" customWidth="1"/>
    <col min="7445" max="7680" width="9.140625" style="1"/>
    <col min="7681" max="7681" width="4.7109375" style="1" customWidth="1"/>
    <col min="7682" max="7682" width="14.28515625" style="1" customWidth="1"/>
    <col min="7683" max="7683" width="5.85546875" style="1" customWidth="1"/>
    <col min="7684" max="7684" width="8.5703125" style="1" customWidth="1"/>
    <col min="7685" max="7686" width="5.140625" style="1" customWidth="1"/>
    <col min="7687" max="7687" width="8.5703125" style="1" customWidth="1"/>
    <col min="7688" max="7688" width="13" style="1" customWidth="1"/>
    <col min="7689" max="7689" width="8.85546875" style="1" customWidth="1"/>
    <col min="7690" max="7690" width="28.140625" style="1" customWidth="1"/>
    <col min="7691" max="7691" width="9.42578125" style="1" customWidth="1"/>
    <col min="7692" max="7699" width="8.7109375" style="1" customWidth="1"/>
    <col min="7700" max="7700" width="7.28515625" style="1" customWidth="1"/>
    <col min="7701" max="7936" width="9.140625" style="1"/>
    <col min="7937" max="7937" width="4.7109375" style="1" customWidth="1"/>
    <col min="7938" max="7938" width="14.28515625" style="1" customWidth="1"/>
    <col min="7939" max="7939" width="5.85546875" style="1" customWidth="1"/>
    <col min="7940" max="7940" width="8.5703125" style="1" customWidth="1"/>
    <col min="7941" max="7942" width="5.140625" style="1" customWidth="1"/>
    <col min="7943" max="7943" width="8.5703125" style="1" customWidth="1"/>
    <col min="7944" max="7944" width="13" style="1" customWidth="1"/>
    <col min="7945" max="7945" width="8.85546875" style="1" customWidth="1"/>
    <col min="7946" max="7946" width="28.140625" style="1" customWidth="1"/>
    <col min="7947" max="7947" width="9.42578125" style="1" customWidth="1"/>
    <col min="7948" max="7955" width="8.7109375" style="1" customWidth="1"/>
    <col min="7956" max="7956" width="7.28515625" style="1" customWidth="1"/>
    <col min="7957" max="8192" width="9.140625" style="1"/>
    <col min="8193" max="8193" width="4.7109375" style="1" customWidth="1"/>
    <col min="8194" max="8194" width="14.28515625" style="1" customWidth="1"/>
    <col min="8195" max="8195" width="5.85546875" style="1" customWidth="1"/>
    <col min="8196" max="8196" width="8.5703125" style="1" customWidth="1"/>
    <col min="8197" max="8198" width="5.140625" style="1" customWidth="1"/>
    <col min="8199" max="8199" width="8.5703125" style="1" customWidth="1"/>
    <col min="8200" max="8200" width="13" style="1" customWidth="1"/>
    <col min="8201" max="8201" width="8.85546875" style="1" customWidth="1"/>
    <col min="8202" max="8202" width="28.140625" style="1" customWidth="1"/>
    <col min="8203" max="8203" width="9.42578125" style="1" customWidth="1"/>
    <col min="8204" max="8211" width="8.7109375" style="1" customWidth="1"/>
    <col min="8212" max="8212" width="7.28515625" style="1" customWidth="1"/>
    <col min="8213" max="8448" width="9.140625" style="1"/>
    <col min="8449" max="8449" width="4.7109375" style="1" customWidth="1"/>
    <col min="8450" max="8450" width="14.28515625" style="1" customWidth="1"/>
    <col min="8451" max="8451" width="5.85546875" style="1" customWidth="1"/>
    <col min="8452" max="8452" width="8.5703125" style="1" customWidth="1"/>
    <col min="8453" max="8454" width="5.140625" style="1" customWidth="1"/>
    <col min="8455" max="8455" width="8.5703125" style="1" customWidth="1"/>
    <col min="8456" max="8456" width="13" style="1" customWidth="1"/>
    <col min="8457" max="8457" width="8.85546875" style="1" customWidth="1"/>
    <col min="8458" max="8458" width="28.140625" style="1" customWidth="1"/>
    <col min="8459" max="8459" width="9.42578125" style="1" customWidth="1"/>
    <col min="8460" max="8467" width="8.7109375" style="1" customWidth="1"/>
    <col min="8468" max="8468" width="7.28515625" style="1" customWidth="1"/>
    <col min="8469" max="8704" width="9.140625" style="1"/>
    <col min="8705" max="8705" width="4.7109375" style="1" customWidth="1"/>
    <col min="8706" max="8706" width="14.28515625" style="1" customWidth="1"/>
    <col min="8707" max="8707" width="5.85546875" style="1" customWidth="1"/>
    <col min="8708" max="8708" width="8.5703125" style="1" customWidth="1"/>
    <col min="8709" max="8710" width="5.140625" style="1" customWidth="1"/>
    <col min="8711" max="8711" width="8.5703125" style="1" customWidth="1"/>
    <col min="8712" max="8712" width="13" style="1" customWidth="1"/>
    <col min="8713" max="8713" width="8.85546875" style="1" customWidth="1"/>
    <col min="8714" max="8714" width="28.140625" style="1" customWidth="1"/>
    <col min="8715" max="8715" width="9.42578125" style="1" customWidth="1"/>
    <col min="8716" max="8723" width="8.7109375" style="1" customWidth="1"/>
    <col min="8724" max="8724" width="7.28515625" style="1" customWidth="1"/>
    <col min="8725" max="8960" width="9.140625" style="1"/>
    <col min="8961" max="8961" width="4.7109375" style="1" customWidth="1"/>
    <col min="8962" max="8962" width="14.28515625" style="1" customWidth="1"/>
    <col min="8963" max="8963" width="5.85546875" style="1" customWidth="1"/>
    <col min="8964" max="8964" width="8.5703125" style="1" customWidth="1"/>
    <col min="8965" max="8966" width="5.140625" style="1" customWidth="1"/>
    <col min="8967" max="8967" width="8.5703125" style="1" customWidth="1"/>
    <col min="8968" max="8968" width="13" style="1" customWidth="1"/>
    <col min="8969" max="8969" width="8.85546875" style="1" customWidth="1"/>
    <col min="8970" max="8970" width="28.140625" style="1" customWidth="1"/>
    <col min="8971" max="8971" width="9.42578125" style="1" customWidth="1"/>
    <col min="8972" max="8979" width="8.7109375" style="1" customWidth="1"/>
    <col min="8980" max="8980" width="7.28515625" style="1" customWidth="1"/>
    <col min="8981" max="9216" width="9.140625" style="1"/>
    <col min="9217" max="9217" width="4.7109375" style="1" customWidth="1"/>
    <col min="9218" max="9218" width="14.28515625" style="1" customWidth="1"/>
    <col min="9219" max="9219" width="5.85546875" style="1" customWidth="1"/>
    <col min="9220" max="9220" width="8.5703125" style="1" customWidth="1"/>
    <col min="9221" max="9222" width="5.140625" style="1" customWidth="1"/>
    <col min="9223" max="9223" width="8.5703125" style="1" customWidth="1"/>
    <col min="9224" max="9224" width="13" style="1" customWidth="1"/>
    <col min="9225" max="9225" width="8.85546875" style="1" customWidth="1"/>
    <col min="9226" max="9226" width="28.140625" style="1" customWidth="1"/>
    <col min="9227" max="9227" width="9.42578125" style="1" customWidth="1"/>
    <col min="9228" max="9235" width="8.7109375" style="1" customWidth="1"/>
    <col min="9236" max="9236" width="7.28515625" style="1" customWidth="1"/>
    <col min="9237" max="9472" width="9.140625" style="1"/>
    <col min="9473" max="9473" width="4.7109375" style="1" customWidth="1"/>
    <col min="9474" max="9474" width="14.28515625" style="1" customWidth="1"/>
    <col min="9475" max="9475" width="5.85546875" style="1" customWidth="1"/>
    <col min="9476" max="9476" width="8.5703125" style="1" customWidth="1"/>
    <col min="9477" max="9478" width="5.140625" style="1" customWidth="1"/>
    <col min="9479" max="9479" width="8.5703125" style="1" customWidth="1"/>
    <col min="9480" max="9480" width="13" style="1" customWidth="1"/>
    <col min="9481" max="9481" width="8.85546875" style="1" customWidth="1"/>
    <col min="9482" max="9482" width="28.140625" style="1" customWidth="1"/>
    <col min="9483" max="9483" width="9.42578125" style="1" customWidth="1"/>
    <col min="9484" max="9491" width="8.7109375" style="1" customWidth="1"/>
    <col min="9492" max="9492" width="7.28515625" style="1" customWidth="1"/>
    <col min="9493" max="9728" width="9.140625" style="1"/>
    <col min="9729" max="9729" width="4.7109375" style="1" customWidth="1"/>
    <col min="9730" max="9730" width="14.28515625" style="1" customWidth="1"/>
    <col min="9731" max="9731" width="5.85546875" style="1" customWidth="1"/>
    <col min="9732" max="9732" width="8.5703125" style="1" customWidth="1"/>
    <col min="9733" max="9734" width="5.140625" style="1" customWidth="1"/>
    <col min="9735" max="9735" width="8.5703125" style="1" customWidth="1"/>
    <col min="9736" max="9736" width="13" style="1" customWidth="1"/>
    <col min="9737" max="9737" width="8.85546875" style="1" customWidth="1"/>
    <col min="9738" max="9738" width="28.140625" style="1" customWidth="1"/>
    <col min="9739" max="9739" width="9.42578125" style="1" customWidth="1"/>
    <col min="9740" max="9747" width="8.7109375" style="1" customWidth="1"/>
    <col min="9748" max="9748" width="7.28515625" style="1" customWidth="1"/>
    <col min="9749" max="9984" width="9.140625" style="1"/>
    <col min="9985" max="9985" width="4.7109375" style="1" customWidth="1"/>
    <col min="9986" max="9986" width="14.28515625" style="1" customWidth="1"/>
    <col min="9987" max="9987" width="5.85546875" style="1" customWidth="1"/>
    <col min="9988" max="9988" width="8.5703125" style="1" customWidth="1"/>
    <col min="9989" max="9990" width="5.140625" style="1" customWidth="1"/>
    <col min="9991" max="9991" width="8.5703125" style="1" customWidth="1"/>
    <col min="9992" max="9992" width="13" style="1" customWidth="1"/>
    <col min="9993" max="9993" width="8.85546875" style="1" customWidth="1"/>
    <col min="9994" max="9994" width="28.140625" style="1" customWidth="1"/>
    <col min="9995" max="9995" width="9.42578125" style="1" customWidth="1"/>
    <col min="9996" max="10003" width="8.7109375" style="1" customWidth="1"/>
    <col min="10004" max="10004" width="7.28515625" style="1" customWidth="1"/>
    <col min="10005" max="10240" width="9.140625" style="1"/>
    <col min="10241" max="10241" width="4.7109375" style="1" customWidth="1"/>
    <col min="10242" max="10242" width="14.28515625" style="1" customWidth="1"/>
    <col min="10243" max="10243" width="5.85546875" style="1" customWidth="1"/>
    <col min="10244" max="10244" width="8.5703125" style="1" customWidth="1"/>
    <col min="10245" max="10246" width="5.140625" style="1" customWidth="1"/>
    <col min="10247" max="10247" width="8.5703125" style="1" customWidth="1"/>
    <col min="10248" max="10248" width="13" style="1" customWidth="1"/>
    <col min="10249" max="10249" width="8.85546875" style="1" customWidth="1"/>
    <col min="10250" max="10250" width="28.140625" style="1" customWidth="1"/>
    <col min="10251" max="10251" width="9.42578125" style="1" customWidth="1"/>
    <col min="10252" max="10259" width="8.7109375" style="1" customWidth="1"/>
    <col min="10260" max="10260" width="7.28515625" style="1" customWidth="1"/>
    <col min="10261" max="10496" width="9.140625" style="1"/>
    <col min="10497" max="10497" width="4.7109375" style="1" customWidth="1"/>
    <col min="10498" max="10498" width="14.28515625" style="1" customWidth="1"/>
    <col min="10499" max="10499" width="5.85546875" style="1" customWidth="1"/>
    <col min="10500" max="10500" width="8.5703125" style="1" customWidth="1"/>
    <col min="10501" max="10502" width="5.140625" style="1" customWidth="1"/>
    <col min="10503" max="10503" width="8.5703125" style="1" customWidth="1"/>
    <col min="10504" max="10504" width="13" style="1" customWidth="1"/>
    <col min="10505" max="10505" width="8.85546875" style="1" customWidth="1"/>
    <col min="10506" max="10506" width="28.140625" style="1" customWidth="1"/>
    <col min="10507" max="10507" width="9.42578125" style="1" customWidth="1"/>
    <col min="10508" max="10515" width="8.7109375" style="1" customWidth="1"/>
    <col min="10516" max="10516" width="7.28515625" style="1" customWidth="1"/>
    <col min="10517" max="10752" width="9.140625" style="1"/>
    <col min="10753" max="10753" width="4.7109375" style="1" customWidth="1"/>
    <col min="10754" max="10754" width="14.28515625" style="1" customWidth="1"/>
    <col min="10755" max="10755" width="5.85546875" style="1" customWidth="1"/>
    <col min="10756" max="10756" width="8.5703125" style="1" customWidth="1"/>
    <col min="10757" max="10758" width="5.140625" style="1" customWidth="1"/>
    <col min="10759" max="10759" width="8.5703125" style="1" customWidth="1"/>
    <col min="10760" max="10760" width="13" style="1" customWidth="1"/>
    <col min="10761" max="10761" width="8.85546875" style="1" customWidth="1"/>
    <col min="10762" max="10762" width="28.140625" style="1" customWidth="1"/>
    <col min="10763" max="10763" width="9.42578125" style="1" customWidth="1"/>
    <col min="10764" max="10771" width="8.7109375" style="1" customWidth="1"/>
    <col min="10772" max="10772" width="7.28515625" style="1" customWidth="1"/>
    <col min="10773" max="11008" width="9.140625" style="1"/>
    <col min="11009" max="11009" width="4.7109375" style="1" customWidth="1"/>
    <col min="11010" max="11010" width="14.28515625" style="1" customWidth="1"/>
    <col min="11011" max="11011" width="5.85546875" style="1" customWidth="1"/>
    <col min="11012" max="11012" width="8.5703125" style="1" customWidth="1"/>
    <col min="11013" max="11014" width="5.140625" style="1" customWidth="1"/>
    <col min="11015" max="11015" width="8.5703125" style="1" customWidth="1"/>
    <col min="11016" max="11016" width="13" style="1" customWidth="1"/>
    <col min="11017" max="11017" width="8.85546875" style="1" customWidth="1"/>
    <col min="11018" max="11018" width="28.140625" style="1" customWidth="1"/>
    <col min="11019" max="11019" width="9.42578125" style="1" customWidth="1"/>
    <col min="11020" max="11027" width="8.7109375" style="1" customWidth="1"/>
    <col min="11028" max="11028" width="7.28515625" style="1" customWidth="1"/>
    <col min="11029" max="11264" width="9.140625" style="1"/>
    <col min="11265" max="11265" width="4.7109375" style="1" customWidth="1"/>
    <col min="11266" max="11266" width="14.28515625" style="1" customWidth="1"/>
    <col min="11267" max="11267" width="5.85546875" style="1" customWidth="1"/>
    <col min="11268" max="11268" width="8.5703125" style="1" customWidth="1"/>
    <col min="11269" max="11270" width="5.140625" style="1" customWidth="1"/>
    <col min="11271" max="11271" width="8.5703125" style="1" customWidth="1"/>
    <col min="11272" max="11272" width="13" style="1" customWidth="1"/>
    <col min="11273" max="11273" width="8.85546875" style="1" customWidth="1"/>
    <col min="11274" max="11274" width="28.140625" style="1" customWidth="1"/>
    <col min="11275" max="11275" width="9.42578125" style="1" customWidth="1"/>
    <col min="11276" max="11283" width="8.7109375" style="1" customWidth="1"/>
    <col min="11284" max="11284" width="7.28515625" style="1" customWidth="1"/>
    <col min="11285" max="11520" width="9.140625" style="1"/>
    <col min="11521" max="11521" width="4.7109375" style="1" customWidth="1"/>
    <col min="11522" max="11522" width="14.28515625" style="1" customWidth="1"/>
    <col min="11523" max="11523" width="5.85546875" style="1" customWidth="1"/>
    <col min="11524" max="11524" width="8.5703125" style="1" customWidth="1"/>
    <col min="11525" max="11526" width="5.140625" style="1" customWidth="1"/>
    <col min="11527" max="11527" width="8.5703125" style="1" customWidth="1"/>
    <col min="11528" max="11528" width="13" style="1" customWidth="1"/>
    <col min="11529" max="11529" width="8.85546875" style="1" customWidth="1"/>
    <col min="11530" max="11530" width="28.140625" style="1" customWidth="1"/>
    <col min="11531" max="11531" width="9.42578125" style="1" customWidth="1"/>
    <col min="11532" max="11539" width="8.7109375" style="1" customWidth="1"/>
    <col min="11540" max="11540" width="7.28515625" style="1" customWidth="1"/>
    <col min="11541" max="11776" width="9.140625" style="1"/>
    <col min="11777" max="11777" width="4.7109375" style="1" customWidth="1"/>
    <col min="11778" max="11778" width="14.28515625" style="1" customWidth="1"/>
    <col min="11779" max="11779" width="5.85546875" style="1" customWidth="1"/>
    <col min="11780" max="11780" width="8.5703125" style="1" customWidth="1"/>
    <col min="11781" max="11782" width="5.140625" style="1" customWidth="1"/>
    <col min="11783" max="11783" width="8.5703125" style="1" customWidth="1"/>
    <col min="11784" max="11784" width="13" style="1" customWidth="1"/>
    <col min="11785" max="11785" width="8.85546875" style="1" customWidth="1"/>
    <col min="11786" max="11786" width="28.140625" style="1" customWidth="1"/>
    <col min="11787" max="11787" width="9.42578125" style="1" customWidth="1"/>
    <col min="11788" max="11795" width="8.7109375" style="1" customWidth="1"/>
    <col min="11796" max="11796" width="7.28515625" style="1" customWidth="1"/>
    <col min="11797" max="12032" width="9.140625" style="1"/>
    <col min="12033" max="12033" width="4.7109375" style="1" customWidth="1"/>
    <col min="12034" max="12034" width="14.28515625" style="1" customWidth="1"/>
    <col min="12035" max="12035" width="5.85546875" style="1" customWidth="1"/>
    <col min="12036" max="12036" width="8.5703125" style="1" customWidth="1"/>
    <col min="12037" max="12038" width="5.140625" style="1" customWidth="1"/>
    <col min="12039" max="12039" width="8.5703125" style="1" customWidth="1"/>
    <col min="12040" max="12040" width="13" style="1" customWidth="1"/>
    <col min="12041" max="12041" width="8.85546875" style="1" customWidth="1"/>
    <col min="12042" max="12042" width="28.140625" style="1" customWidth="1"/>
    <col min="12043" max="12043" width="9.42578125" style="1" customWidth="1"/>
    <col min="12044" max="12051" width="8.7109375" style="1" customWidth="1"/>
    <col min="12052" max="12052" width="7.28515625" style="1" customWidth="1"/>
    <col min="12053" max="12288" width="9.140625" style="1"/>
    <col min="12289" max="12289" width="4.7109375" style="1" customWidth="1"/>
    <col min="12290" max="12290" width="14.28515625" style="1" customWidth="1"/>
    <col min="12291" max="12291" width="5.85546875" style="1" customWidth="1"/>
    <col min="12292" max="12292" width="8.5703125" style="1" customWidth="1"/>
    <col min="12293" max="12294" width="5.140625" style="1" customWidth="1"/>
    <col min="12295" max="12295" width="8.5703125" style="1" customWidth="1"/>
    <col min="12296" max="12296" width="13" style="1" customWidth="1"/>
    <col min="12297" max="12297" width="8.85546875" style="1" customWidth="1"/>
    <col min="12298" max="12298" width="28.140625" style="1" customWidth="1"/>
    <col min="12299" max="12299" width="9.42578125" style="1" customWidth="1"/>
    <col min="12300" max="12307" width="8.7109375" style="1" customWidth="1"/>
    <col min="12308" max="12308" width="7.28515625" style="1" customWidth="1"/>
    <col min="12309" max="12544" width="9.140625" style="1"/>
    <col min="12545" max="12545" width="4.7109375" style="1" customWidth="1"/>
    <col min="12546" max="12546" width="14.28515625" style="1" customWidth="1"/>
    <col min="12547" max="12547" width="5.85546875" style="1" customWidth="1"/>
    <col min="12548" max="12548" width="8.5703125" style="1" customWidth="1"/>
    <col min="12549" max="12550" width="5.140625" style="1" customWidth="1"/>
    <col min="12551" max="12551" width="8.5703125" style="1" customWidth="1"/>
    <col min="12552" max="12552" width="13" style="1" customWidth="1"/>
    <col min="12553" max="12553" width="8.85546875" style="1" customWidth="1"/>
    <col min="12554" max="12554" width="28.140625" style="1" customWidth="1"/>
    <col min="12555" max="12555" width="9.42578125" style="1" customWidth="1"/>
    <col min="12556" max="12563" width="8.7109375" style="1" customWidth="1"/>
    <col min="12564" max="12564" width="7.28515625" style="1" customWidth="1"/>
    <col min="12565" max="12800" width="9.140625" style="1"/>
    <col min="12801" max="12801" width="4.7109375" style="1" customWidth="1"/>
    <col min="12802" max="12802" width="14.28515625" style="1" customWidth="1"/>
    <col min="12803" max="12803" width="5.85546875" style="1" customWidth="1"/>
    <col min="12804" max="12804" width="8.5703125" style="1" customWidth="1"/>
    <col min="12805" max="12806" width="5.140625" style="1" customWidth="1"/>
    <col min="12807" max="12807" width="8.5703125" style="1" customWidth="1"/>
    <col min="12808" max="12808" width="13" style="1" customWidth="1"/>
    <col min="12809" max="12809" width="8.85546875" style="1" customWidth="1"/>
    <col min="12810" max="12810" width="28.140625" style="1" customWidth="1"/>
    <col min="12811" max="12811" width="9.42578125" style="1" customWidth="1"/>
    <col min="12812" max="12819" width="8.7109375" style="1" customWidth="1"/>
    <col min="12820" max="12820" width="7.28515625" style="1" customWidth="1"/>
    <col min="12821" max="13056" width="9.140625" style="1"/>
    <col min="13057" max="13057" width="4.7109375" style="1" customWidth="1"/>
    <col min="13058" max="13058" width="14.28515625" style="1" customWidth="1"/>
    <col min="13059" max="13059" width="5.85546875" style="1" customWidth="1"/>
    <col min="13060" max="13060" width="8.5703125" style="1" customWidth="1"/>
    <col min="13061" max="13062" width="5.140625" style="1" customWidth="1"/>
    <col min="13063" max="13063" width="8.5703125" style="1" customWidth="1"/>
    <col min="13064" max="13064" width="13" style="1" customWidth="1"/>
    <col min="13065" max="13065" width="8.85546875" style="1" customWidth="1"/>
    <col min="13066" max="13066" width="28.140625" style="1" customWidth="1"/>
    <col min="13067" max="13067" width="9.42578125" style="1" customWidth="1"/>
    <col min="13068" max="13075" width="8.7109375" style="1" customWidth="1"/>
    <col min="13076" max="13076" width="7.28515625" style="1" customWidth="1"/>
    <col min="13077" max="13312" width="9.140625" style="1"/>
    <col min="13313" max="13313" width="4.7109375" style="1" customWidth="1"/>
    <col min="13314" max="13314" width="14.28515625" style="1" customWidth="1"/>
    <col min="13315" max="13315" width="5.85546875" style="1" customWidth="1"/>
    <col min="13316" max="13316" width="8.5703125" style="1" customWidth="1"/>
    <col min="13317" max="13318" width="5.140625" style="1" customWidth="1"/>
    <col min="13319" max="13319" width="8.5703125" style="1" customWidth="1"/>
    <col min="13320" max="13320" width="13" style="1" customWidth="1"/>
    <col min="13321" max="13321" width="8.85546875" style="1" customWidth="1"/>
    <col min="13322" max="13322" width="28.140625" style="1" customWidth="1"/>
    <col min="13323" max="13323" width="9.42578125" style="1" customWidth="1"/>
    <col min="13324" max="13331" width="8.7109375" style="1" customWidth="1"/>
    <col min="13332" max="13332" width="7.28515625" style="1" customWidth="1"/>
    <col min="13333" max="13568" width="9.140625" style="1"/>
    <col min="13569" max="13569" width="4.7109375" style="1" customWidth="1"/>
    <col min="13570" max="13570" width="14.28515625" style="1" customWidth="1"/>
    <col min="13571" max="13571" width="5.85546875" style="1" customWidth="1"/>
    <col min="13572" max="13572" width="8.5703125" style="1" customWidth="1"/>
    <col min="13573" max="13574" width="5.140625" style="1" customWidth="1"/>
    <col min="13575" max="13575" width="8.5703125" style="1" customWidth="1"/>
    <col min="13576" max="13576" width="13" style="1" customWidth="1"/>
    <col min="13577" max="13577" width="8.85546875" style="1" customWidth="1"/>
    <col min="13578" max="13578" width="28.140625" style="1" customWidth="1"/>
    <col min="13579" max="13579" width="9.42578125" style="1" customWidth="1"/>
    <col min="13580" max="13587" width="8.7109375" style="1" customWidth="1"/>
    <col min="13588" max="13588" width="7.28515625" style="1" customWidth="1"/>
    <col min="13589" max="13824" width="9.140625" style="1"/>
    <col min="13825" max="13825" width="4.7109375" style="1" customWidth="1"/>
    <col min="13826" max="13826" width="14.28515625" style="1" customWidth="1"/>
    <col min="13827" max="13827" width="5.85546875" style="1" customWidth="1"/>
    <col min="13828" max="13828" width="8.5703125" style="1" customWidth="1"/>
    <col min="13829" max="13830" width="5.140625" style="1" customWidth="1"/>
    <col min="13831" max="13831" width="8.5703125" style="1" customWidth="1"/>
    <col min="13832" max="13832" width="13" style="1" customWidth="1"/>
    <col min="13833" max="13833" width="8.85546875" style="1" customWidth="1"/>
    <col min="13834" max="13834" width="28.140625" style="1" customWidth="1"/>
    <col min="13835" max="13835" width="9.42578125" style="1" customWidth="1"/>
    <col min="13836" max="13843" width="8.7109375" style="1" customWidth="1"/>
    <col min="13844" max="13844" width="7.28515625" style="1" customWidth="1"/>
    <col min="13845" max="14080" width="9.140625" style="1"/>
    <col min="14081" max="14081" width="4.7109375" style="1" customWidth="1"/>
    <col min="14082" max="14082" width="14.28515625" style="1" customWidth="1"/>
    <col min="14083" max="14083" width="5.85546875" style="1" customWidth="1"/>
    <col min="14084" max="14084" width="8.5703125" style="1" customWidth="1"/>
    <col min="14085" max="14086" width="5.140625" style="1" customWidth="1"/>
    <col min="14087" max="14087" width="8.5703125" style="1" customWidth="1"/>
    <col min="14088" max="14088" width="13" style="1" customWidth="1"/>
    <col min="14089" max="14089" width="8.85546875" style="1" customWidth="1"/>
    <col min="14090" max="14090" width="28.140625" style="1" customWidth="1"/>
    <col min="14091" max="14091" width="9.42578125" style="1" customWidth="1"/>
    <col min="14092" max="14099" width="8.7109375" style="1" customWidth="1"/>
    <col min="14100" max="14100" width="7.28515625" style="1" customWidth="1"/>
    <col min="14101" max="14336" width="9.140625" style="1"/>
    <col min="14337" max="14337" width="4.7109375" style="1" customWidth="1"/>
    <col min="14338" max="14338" width="14.28515625" style="1" customWidth="1"/>
    <col min="14339" max="14339" width="5.85546875" style="1" customWidth="1"/>
    <col min="14340" max="14340" width="8.5703125" style="1" customWidth="1"/>
    <col min="14341" max="14342" width="5.140625" style="1" customWidth="1"/>
    <col min="14343" max="14343" width="8.5703125" style="1" customWidth="1"/>
    <col min="14344" max="14344" width="13" style="1" customWidth="1"/>
    <col min="14345" max="14345" width="8.85546875" style="1" customWidth="1"/>
    <col min="14346" max="14346" width="28.140625" style="1" customWidth="1"/>
    <col min="14347" max="14347" width="9.42578125" style="1" customWidth="1"/>
    <col min="14348" max="14355" width="8.7109375" style="1" customWidth="1"/>
    <col min="14356" max="14356" width="7.28515625" style="1" customWidth="1"/>
    <col min="14357" max="14592" width="9.140625" style="1"/>
    <col min="14593" max="14593" width="4.7109375" style="1" customWidth="1"/>
    <col min="14594" max="14594" width="14.28515625" style="1" customWidth="1"/>
    <col min="14595" max="14595" width="5.85546875" style="1" customWidth="1"/>
    <col min="14596" max="14596" width="8.5703125" style="1" customWidth="1"/>
    <col min="14597" max="14598" width="5.140625" style="1" customWidth="1"/>
    <col min="14599" max="14599" width="8.5703125" style="1" customWidth="1"/>
    <col min="14600" max="14600" width="13" style="1" customWidth="1"/>
    <col min="14601" max="14601" width="8.85546875" style="1" customWidth="1"/>
    <col min="14602" max="14602" width="28.140625" style="1" customWidth="1"/>
    <col min="14603" max="14603" width="9.42578125" style="1" customWidth="1"/>
    <col min="14604" max="14611" width="8.7109375" style="1" customWidth="1"/>
    <col min="14612" max="14612" width="7.28515625" style="1" customWidth="1"/>
    <col min="14613" max="14848" width="9.140625" style="1"/>
    <col min="14849" max="14849" width="4.7109375" style="1" customWidth="1"/>
    <col min="14850" max="14850" width="14.28515625" style="1" customWidth="1"/>
    <col min="14851" max="14851" width="5.85546875" style="1" customWidth="1"/>
    <col min="14852" max="14852" width="8.5703125" style="1" customWidth="1"/>
    <col min="14853" max="14854" width="5.140625" style="1" customWidth="1"/>
    <col min="14855" max="14855" width="8.5703125" style="1" customWidth="1"/>
    <col min="14856" max="14856" width="13" style="1" customWidth="1"/>
    <col min="14857" max="14857" width="8.85546875" style="1" customWidth="1"/>
    <col min="14858" max="14858" width="28.140625" style="1" customWidth="1"/>
    <col min="14859" max="14859" width="9.42578125" style="1" customWidth="1"/>
    <col min="14860" max="14867" width="8.7109375" style="1" customWidth="1"/>
    <col min="14868" max="14868" width="7.28515625" style="1" customWidth="1"/>
    <col min="14869" max="15104" width="9.140625" style="1"/>
    <col min="15105" max="15105" width="4.7109375" style="1" customWidth="1"/>
    <col min="15106" max="15106" width="14.28515625" style="1" customWidth="1"/>
    <col min="15107" max="15107" width="5.85546875" style="1" customWidth="1"/>
    <col min="15108" max="15108" width="8.5703125" style="1" customWidth="1"/>
    <col min="15109" max="15110" width="5.140625" style="1" customWidth="1"/>
    <col min="15111" max="15111" width="8.5703125" style="1" customWidth="1"/>
    <col min="15112" max="15112" width="13" style="1" customWidth="1"/>
    <col min="15113" max="15113" width="8.85546875" style="1" customWidth="1"/>
    <col min="15114" max="15114" width="28.140625" style="1" customWidth="1"/>
    <col min="15115" max="15115" width="9.42578125" style="1" customWidth="1"/>
    <col min="15116" max="15123" width="8.7109375" style="1" customWidth="1"/>
    <col min="15124" max="15124" width="7.28515625" style="1" customWidth="1"/>
    <col min="15125" max="15360" width="9.140625" style="1"/>
    <col min="15361" max="15361" width="4.7109375" style="1" customWidth="1"/>
    <col min="15362" max="15362" width="14.28515625" style="1" customWidth="1"/>
    <col min="15363" max="15363" width="5.85546875" style="1" customWidth="1"/>
    <col min="15364" max="15364" width="8.5703125" style="1" customWidth="1"/>
    <col min="15365" max="15366" width="5.140625" style="1" customWidth="1"/>
    <col min="15367" max="15367" width="8.5703125" style="1" customWidth="1"/>
    <col min="15368" max="15368" width="13" style="1" customWidth="1"/>
    <col min="15369" max="15369" width="8.85546875" style="1" customWidth="1"/>
    <col min="15370" max="15370" width="28.140625" style="1" customWidth="1"/>
    <col min="15371" max="15371" width="9.42578125" style="1" customWidth="1"/>
    <col min="15372" max="15379" width="8.7109375" style="1" customWidth="1"/>
    <col min="15380" max="15380" width="7.28515625" style="1" customWidth="1"/>
    <col min="15381" max="15616" width="9.140625" style="1"/>
    <col min="15617" max="15617" width="4.7109375" style="1" customWidth="1"/>
    <col min="15618" max="15618" width="14.28515625" style="1" customWidth="1"/>
    <col min="15619" max="15619" width="5.85546875" style="1" customWidth="1"/>
    <col min="15620" max="15620" width="8.5703125" style="1" customWidth="1"/>
    <col min="15621" max="15622" width="5.140625" style="1" customWidth="1"/>
    <col min="15623" max="15623" width="8.5703125" style="1" customWidth="1"/>
    <col min="15624" max="15624" width="13" style="1" customWidth="1"/>
    <col min="15625" max="15625" width="8.85546875" style="1" customWidth="1"/>
    <col min="15626" max="15626" width="28.140625" style="1" customWidth="1"/>
    <col min="15627" max="15627" width="9.42578125" style="1" customWidth="1"/>
    <col min="15628" max="15635" width="8.7109375" style="1" customWidth="1"/>
    <col min="15636" max="15636" width="7.28515625" style="1" customWidth="1"/>
    <col min="15637" max="15872" width="9.140625" style="1"/>
    <col min="15873" max="15873" width="4.7109375" style="1" customWidth="1"/>
    <col min="15874" max="15874" width="14.28515625" style="1" customWidth="1"/>
    <col min="15875" max="15875" width="5.85546875" style="1" customWidth="1"/>
    <col min="15876" max="15876" width="8.5703125" style="1" customWidth="1"/>
    <col min="15877" max="15878" width="5.140625" style="1" customWidth="1"/>
    <col min="15879" max="15879" width="8.5703125" style="1" customWidth="1"/>
    <col min="15880" max="15880" width="13" style="1" customWidth="1"/>
    <col min="15881" max="15881" width="8.85546875" style="1" customWidth="1"/>
    <col min="15882" max="15882" width="28.140625" style="1" customWidth="1"/>
    <col min="15883" max="15883" width="9.42578125" style="1" customWidth="1"/>
    <col min="15884" max="15891" width="8.7109375" style="1" customWidth="1"/>
    <col min="15892" max="15892" width="7.28515625" style="1" customWidth="1"/>
    <col min="15893" max="16128" width="9.140625" style="1"/>
    <col min="16129" max="16129" width="4.7109375" style="1" customWidth="1"/>
    <col min="16130" max="16130" width="14.28515625" style="1" customWidth="1"/>
    <col min="16131" max="16131" width="5.85546875" style="1" customWidth="1"/>
    <col min="16132" max="16132" width="8.5703125" style="1" customWidth="1"/>
    <col min="16133" max="16134" width="5.140625" style="1" customWidth="1"/>
    <col min="16135" max="16135" width="8.5703125" style="1" customWidth="1"/>
    <col min="16136" max="16136" width="13" style="1" customWidth="1"/>
    <col min="16137" max="16137" width="8.85546875" style="1" customWidth="1"/>
    <col min="16138" max="16138" width="28.140625" style="1" customWidth="1"/>
    <col min="16139" max="16139" width="9.42578125" style="1" customWidth="1"/>
    <col min="16140" max="16147" width="8.7109375" style="1" customWidth="1"/>
    <col min="16148" max="16148" width="7.28515625" style="1" customWidth="1"/>
    <col min="16149" max="16384" width="9.140625" style="1"/>
  </cols>
  <sheetData>
    <row r="2" spans="1:21" ht="15.75" customHeight="1" x14ac:dyDescent="0.25">
      <c r="N2" s="15" t="s">
        <v>41</v>
      </c>
      <c r="O2" s="15"/>
      <c r="P2" s="15"/>
      <c r="Q2" s="15"/>
      <c r="R2" s="15"/>
      <c r="S2" s="15"/>
      <c r="T2" s="15"/>
    </row>
    <row r="3" spans="1:21" ht="20.25" customHeight="1" x14ac:dyDescent="0.25">
      <c r="N3" s="15" t="s">
        <v>65</v>
      </c>
      <c r="O3" s="15"/>
      <c r="P3" s="15"/>
      <c r="Q3" s="15"/>
      <c r="R3" s="15"/>
      <c r="S3" s="15"/>
      <c r="T3" s="16"/>
      <c r="U3" s="5"/>
    </row>
    <row r="4" spans="1:21" ht="20.25" customHeight="1" x14ac:dyDescent="0.25">
      <c r="N4" s="10"/>
      <c r="O4" s="11"/>
      <c r="P4" s="11"/>
      <c r="Q4" s="11"/>
      <c r="R4" s="11"/>
      <c r="S4" s="11"/>
      <c r="T4" s="11"/>
      <c r="U4" s="5"/>
    </row>
    <row r="5" spans="1:21" ht="16.5" customHeight="1" x14ac:dyDescent="0.25">
      <c r="A5" s="12" t="s">
        <v>40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1" ht="27" customHeight="1" x14ac:dyDescent="0.25">
      <c r="A6" s="13" t="s">
        <v>64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1" ht="36.75" customHeight="1" x14ac:dyDescent="0.25">
      <c r="A7" s="17" t="s">
        <v>0</v>
      </c>
      <c r="B7" s="17" t="s">
        <v>1</v>
      </c>
      <c r="C7" s="18" t="s">
        <v>2</v>
      </c>
      <c r="D7" s="19"/>
      <c r="E7" s="19"/>
      <c r="F7" s="20"/>
      <c r="G7" s="21" t="s">
        <v>63</v>
      </c>
      <c r="H7" s="22"/>
      <c r="I7" s="22"/>
      <c r="J7" s="23"/>
      <c r="K7" s="24" t="s">
        <v>3</v>
      </c>
      <c r="L7" s="25"/>
      <c r="M7" s="25"/>
      <c r="N7" s="25"/>
      <c r="O7" s="25"/>
      <c r="P7" s="25"/>
      <c r="Q7" s="25"/>
      <c r="R7" s="25"/>
      <c r="S7" s="25"/>
      <c r="T7" s="26"/>
    </row>
    <row r="8" spans="1:21" x14ac:dyDescent="0.25">
      <c r="A8" s="27"/>
      <c r="B8" s="27"/>
      <c r="C8" s="28" t="s">
        <v>4</v>
      </c>
      <c r="D8" s="28" t="s">
        <v>5</v>
      </c>
      <c r="E8" s="28" t="s">
        <v>6</v>
      </c>
      <c r="F8" s="29" t="s">
        <v>7</v>
      </c>
      <c r="G8" s="29" t="s">
        <v>36</v>
      </c>
      <c r="H8" s="29" t="s">
        <v>8</v>
      </c>
      <c r="I8" s="29" t="s">
        <v>30</v>
      </c>
      <c r="J8" s="29" t="s">
        <v>37</v>
      </c>
      <c r="K8" s="17" t="s">
        <v>9</v>
      </c>
      <c r="L8" s="17" t="s">
        <v>10</v>
      </c>
      <c r="M8" s="17" t="s">
        <v>38</v>
      </c>
      <c r="N8" s="24" t="s">
        <v>11</v>
      </c>
      <c r="O8" s="19"/>
      <c r="P8" s="19"/>
      <c r="Q8" s="19"/>
      <c r="R8" s="19"/>
      <c r="S8" s="30"/>
      <c r="T8" s="17" t="s">
        <v>12</v>
      </c>
    </row>
    <row r="9" spans="1:21" x14ac:dyDescent="0.25">
      <c r="A9" s="27"/>
      <c r="B9" s="27"/>
      <c r="C9" s="31"/>
      <c r="D9" s="31"/>
      <c r="E9" s="31"/>
      <c r="F9" s="32"/>
      <c r="G9" s="32"/>
      <c r="H9" s="32"/>
      <c r="I9" s="32"/>
      <c r="J9" s="32"/>
      <c r="K9" s="33"/>
      <c r="L9" s="33"/>
      <c r="M9" s="33"/>
      <c r="N9" s="24" t="s">
        <v>13</v>
      </c>
      <c r="O9" s="30"/>
      <c r="P9" s="24" t="s">
        <v>32</v>
      </c>
      <c r="Q9" s="30"/>
      <c r="R9" s="24" t="s">
        <v>39</v>
      </c>
      <c r="S9" s="30"/>
      <c r="T9" s="33"/>
    </row>
    <row r="10" spans="1:21" ht="27" customHeight="1" x14ac:dyDescent="0.25">
      <c r="A10" s="34"/>
      <c r="B10" s="34"/>
      <c r="C10" s="35"/>
      <c r="D10" s="35"/>
      <c r="E10" s="35"/>
      <c r="F10" s="36"/>
      <c r="G10" s="36"/>
      <c r="H10" s="36"/>
      <c r="I10" s="36"/>
      <c r="J10" s="36"/>
      <c r="K10" s="37"/>
      <c r="L10" s="37"/>
      <c r="M10" s="37"/>
      <c r="N10" s="38" t="s">
        <v>14</v>
      </c>
      <c r="O10" s="39">
        <v>45108</v>
      </c>
      <c r="P10" s="38" t="s">
        <v>14</v>
      </c>
      <c r="Q10" s="39">
        <v>45474</v>
      </c>
      <c r="R10" s="38" t="s">
        <v>14</v>
      </c>
      <c r="S10" s="39">
        <v>45839</v>
      </c>
      <c r="T10" s="37"/>
    </row>
    <row r="11" spans="1:21" s="6" customFormat="1" x14ac:dyDescent="0.25">
      <c r="A11" s="40">
        <v>1</v>
      </c>
      <c r="B11" s="40">
        <v>2</v>
      </c>
      <c r="C11" s="41">
        <v>3</v>
      </c>
      <c r="D11" s="41">
        <v>4</v>
      </c>
      <c r="E11" s="41">
        <v>5</v>
      </c>
      <c r="F11" s="40">
        <v>9</v>
      </c>
      <c r="G11" s="40">
        <v>6</v>
      </c>
      <c r="H11" s="40">
        <v>7</v>
      </c>
      <c r="I11" s="40">
        <v>8</v>
      </c>
      <c r="J11" s="40">
        <v>9</v>
      </c>
      <c r="K11" s="40">
        <v>10</v>
      </c>
      <c r="L11" s="40">
        <v>11</v>
      </c>
      <c r="M11" s="40">
        <v>12</v>
      </c>
      <c r="N11" s="40">
        <v>13</v>
      </c>
      <c r="O11" s="40">
        <v>14</v>
      </c>
      <c r="P11" s="40">
        <v>15</v>
      </c>
      <c r="Q11" s="40">
        <v>16</v>
      </c>
      <c r="R11" s="40">
        <v>17</v>
      </c>
      <c r="S11" s="40">
        <v>18</v>
      </c>
      <c r="T11" s="40">
        <v>19</v>
      </c>
    </row>
    <row r="12" spans="1:21" s="7" customFormat="1" ht="12" customHeight="1" x14ac:dyDescent="0.25">
      <c r="A12" s="42"/>
      <c r="B12" s="17" t="s">
        <v>42</v>
      </c>
      <c r="C12" s="43"/>
      <c r="D12" s="43"/>
      <c r="E12" s="28"/>
      <c r="F12" s="44">
        <f>F20+F93+F76+F56</f>
        <v>5284.7</v>
      </c>
      <c r="G12" s="45">
        <f>G20+G93+G76+G56+G25+G59</f>
        <v>6707.8</v>
      </c>
      <c r="H12" s="45">
        <f t="shared" ref="H12:J12" si="0">H20+H93+H76+H56+H25+H59</f>
        <v>6341.7</v>
      </c>
      <c r="I12" s="45">
        <f t="shared" si="0"/>
        <v>6840.9000000000005</v>
      </c>
      <c r="J12" s="45">
        <f t="shared" si="0"/>
        <v>6234.8000000000011</v>
      </c>
      <c r="K12" s="17" t="s">
        <v>52</v>
      </c>
      <c r="L12" s="17" t="s">
        <v>15</v>
      </c>
      <c r="M12" s="17">
        <v>100</v>
      </c>
      <c r="N12" s="17">
        <v>100</v>
      </c>
      <c r="O12" s="17">
        <v>100</v>
      </c>
      <c r="P12" s="17">
        <v>100</v>
      </c>
      <c r="Q12" s="17">
        <v>100</v>
      </c>
      <c r="R12" s="17">
        <v>100</v>
      </c>
      <c r="S12" s="17">
        <v>100</v>
      </c>
      <c r="T12" s="17">
        <v>100</v>
      </c>
    </row>
    <row r="13" spans="1:21" s="7" customFormat="1" ht="12" customHeight="1" x14ac:dyDescent="0.25">
      <c r="A13" s="27"/>
      <c r="B13" s="33"/>
      <c r="C13" s="46"/>
      <c r="D13" s="46"/>
      <c r="E13" s="31"/>
      <c r="F13" s="47"/>
      <c r="G13" s="48"/>
      <c r="H13" s="48"/>
      <c r="I13" s="48"/>
      <c r="J13" s="48"/>
      <c r="K13" s="33"/>
      <c r="L13" s="33"/>
      <c r="M13" s="33"/>
      <c r="N13" s="33"/>
      <c r="O13" s="33"/>
      <c r="P13" s="33"/>
      <c r="Q13" s="33"/>
      <c r="R13" s="33"/>
      <c r="S13" s="33"/>
      <c r="T13" s="33"/>
    </row>
    <row r="14" spans="1:21" s="7" customFormat="1" ht="12" customHeight="1" x14ac:dyDescent="0.25">
      <c r="A14" s="27"/>
      <c r="B14" s="33"/>
      <c r="C14" s="46"/>
      <c r="D14" s="46"/>
      <c r="E14" s="31"/>
      <c r="F14" s="47"/>
      <c r="G14" s="48"/>
      <c r="H14" s="48"/>
      <c r="I14" s="48"/>
      <c r="J14" s="48"/>
      <c r="K14" s="33"/>
      <c r="L14" s="33"/>
      <c r="M14" s="33"/>
      <c r="N14" s="33"/>
      <c r="O14" s="33"/>
      <c r="P14" s="33"/>
      <c r="Q14" s="33"/>
      <c r="R14" s="33"/>
      <c r="S14" s="33"/>
      <c r="T14" s="33"/>
    </row>
    <row r="15" spans="1:21" s="7" customFormat="1" ht="9" customHeight="1" x14ac:dyDescent="0.25">
      <c r="A15" s="27"/>
      <c r="B15" s="33"/>
      <c r="C15" s="46"/>
      <c r="D15" s="46"/>
      <c r="E15" s="31"/>
      <c r="F15" s="47"/>
      <c r="G15" s="48"/>
      <c r="H15" s="48"/>
      <c r="I15" s="48"/>
      <c r="J15" s="48"/>
      <c r="K15" s="33"/>
      <c r="L15" s="33"/>
      <c r="M15" s="33"/>
      <c r="N15" s="33"/>
      <c r="O15" s="33"/>
      <c r="P15" s="33"/>
      <c r="Q15" s="33"/>
      <c r="R15" s="33"/>
      <c r="S15" s="33"/>
      <c r="T15" s="33"/>
    </row>
    <row r="16" spans="1:21" s="7" customFormat="1" ht="12" hidden="1" customHeight="1" x14ac:dyDescent="0.25">
      <c r="A16" s="27"/>
      <c r="B16" s="33"/>
      <c r="C16" s="46"/>
      <c r="D16" s="46"/>
      <c r="E16" s="31"/>
      <c r="F16" s="47"/>
      <c r="G16" s="48"/>
      <c r="H16" s="48"/>
      <c r="I16" s="48"/>
      <c r="J16" s="48"/>
      <c r="K16" s="33"/>
      <c r="L16" s="33"/>
      <c r="M16" s="33"/>
      <c r="N16" s="33"/>
      <c r="O16" s="33"/>
      <c r="P16" s="33"/>
      <c r="Q16" s="33"/>
      <c r="R16" s="33"/>
      <c r="S16" s="33"/>
      <c r="T16" s="33"/>
    </row>
    <row r="17" spans="1:20" s="7" customFormat="1" ht="12" hidden="1" customHeight="1" x14ac:dyDescent="0.25">
      <c r="A17" s="27"/>
      <c r="B17" s="33"/>
      <c r="C17" s="46"/>
      <c r="D17" s="46"/>
      <c r="E17" s="35"/>
      <c r="F17" s="49"/>
      <c r="G17" s="50"/>
      <c r="H17" s="50"/>
      <c r="I17" s="50"/>
      <c r="J17" s="50"/>
      <c r="K17" s="33"/>
      <c r="L17" s="37"/>
      <c r="M17" s="37"/>
      <c r="N17" s="37"/>
      <c r="O17" s="37"/>
      <c r="P17" s="37"/>
      <c r="Q17" s="37"/>
      <c r="R17" s="37"/>
      <c r="S17" s="37"/>
      <c r="T17" s="37"/>
    </row>
    <row r="18" spans="1:20" ht="12" customHeight="1" x14ac:dyDescent="0.25">
      <c r="A18" s="42"/>
      <c r="B18" s="17" t="s">
        <v>43</v>
      </c>
      <c r="C18" s="51" t="s">
        <v>16</v>
      </c>
      <c r="D18" s="51" t="s">
        <v>17</v>
      </c>
      <c r="E18" s="51" t="s">
        <v>18</v>
      </c>
      <c r="F18" s="52">
        <f>F27+F35+F45</f>
        <v>963.30000000000007</v>
      </c>
      <c r="G18" s="53">
        <f t="shared" ref="G18" si="1">G27+G35+G45</f>
        <v>1680.9999999999998</v>
      </c>
      <c r="H18" s="53">
        <f>H27+H35+H45</f>
        <v>1935.6000000000001</v>
      </c>
      <c r="I18" s="53">
        <f t="shared" ref="F18:J19" si="2">I27+I35+I45</f>
        <v>1457.8000000000002</v>
      </c>
      <c r="J18" s="53">
        <f t="shared" si="2"/>
        <v>1457.8000000000002</v>
      </c>
      <c r="K18" s="17" t="s">
        <v>53</v>
      </c>
      <c r="L18" s="17" t="s">
        <v>15</v>
      </c>
      <c r="M18" s="17">
        <v>100</v>
      </c>
      <c r="N18" s="17">
        <v>100</v>
      </c>
      <c r="O18" s="17">
        <v>100</v>
      </c>
      <c r="P18" s="17">
        <v>100</v>
      </c>
      <c r="Q18" s="17">
        <v>100</v>
      </c>
      <c r="R18" s="17">
        <v>100</v>
      </c>
      <c r="S18" s="17">
        <v>100</v>
      </c>
      <c r="T18" s="17">
        <v>100</v>
      </c>
    </row>
    <row r="19" spans="1:20" ht="12" customHeight="1" x14ac:dyDescent="0.25">
      <c r="A19" s="27"/>
      <c r="B19" s="33"/>
      <c r="C19" s="54" t="s">
        <v>16</v>
      </c>
      <c r="D19" s="54" t="s">
        <v>17</v>
      </c>
      <c r="E19" s="55" t="s">
        <v>19</v>
      </c>
      <c r="F19" s="56">
        <f t="shared" si="2"/>
        <v>290.89999999999998</v>
      </c>
      <c r="G19" s="57">
        <f>G28+G36+G46</f>
        <v>507.70000000000005</v>
      </c>
      <c r="H19" s="57">
        <f>H28+H36+H46</f>
        <v>584.59999999999991</v>
      </c>
      <c r="I19" s="57">
        <f t="shared" si="2"/>
        <v>440.3</v>
      </c>
      <c r="J19" s="57">
        <f t="shared" si="2"/>
        <v>440.3</v>
      </c>
      <c r="K19" s="33"/>
      <c r="L19" s="33"/>
      <c r="M19" s="33"/>
      <c r="N19" s="33"/>
      <c r="O19" s="33"/>
      <c r="P19" s="33"/>
      <c r="Q19" s="33"/>
      <c r="R19" s="33"/>
      <c r="S19" s="33"/>
      <c r="T19" s="33"/>
    </row>
    <row r="20" spans="1:20" ht="12" customHeight="1" x14ac:dyDescent="0.25">
      <c r="A20" s="27"/>
      <c r="B20" s="33"/>
      <c r="C20" s="54"/>
      <c r="D20" s="54" t="s">
        <v>20</v>
      </c>
      <c r="E20" s="54"/>
      <c r="F20" s="56">
        <f t="shared" ref="F20:I20" si="3">SUM(F18:F19)</f>
        <v>1254.2</v>
      </c>
      <c r="G20" s="57">
        <f t="shared" ref="G20" si="4">SUM(G18:G19)</f>
        <v>2188.6999999999998</v>
      </c>
      <c r="H20" s="57">
        <f t="shared" si="3"/>
        <v>2520.1999999999998</v>
      </c>
      <c r="I20" s="57">
        <f t="shared" si="3"/>
        <v>1898.1000000000001</v>
      </c>
      <c r="J20" s="57">
        <f t="shared" ref="J20" si="5">SUM(J18:J19)</f>
        <v>1898.1000000000001</v>
      </c>
      <c r="K20" s="33"/>
      <c r="L20" s="33"/>
      <c r="M20" s="33"/>
      <c r="N20" s="33"/>
      <c r="O20" s="33"/>
      <c r="P20" s="33"/>
      <c r="Q20" s="33"/>
      <c r="R20" s="33"/>
      <c r="S20" s="33"/>
      <c r="T20" s="33"/>
    </row>
    <row r="21" spans="1:20" ht="12" customHeight="1" x14ac:dyDescent="0.25">
      <c r="A21" s="27"/>
      <c r="B21" s="33"/>
      <c r="C21" s="54"/>
      <c r="D21" s="54"/>
      <c r="E21" s="54"/>
      <c r="F21" s="56"/>
      <c r="G21" s="57"/>
      <c r="H21" s="57"/>
      <c r="I21" s="57"/>
      <c r="J21" s="57"/>
      <c r="K21" s="33"/>
      <c r="L21" s="33"/>
      <c r="M21" s="33"/>
      <c r="N21" s="33"/>
      <c r="O21" s="33"/>
      <c r="P21" s="33"/>
      <c r="Q21" s="33"/>
      <c r="R21" s="33"/>
      <c r="S21" s="33"/>
      <c r="T21" s="33"/>
    </row>
    <row r="22" spans="1:20" ht="12" customHeight="1" x14ac:dyDescent="0.25">
      <c r="A22" s="27"/>
      <c r="B22" s="33"/>
      <c r="C22" s="54"/>
      <c r="D22" s="54"/>
      <c r="E22" s="54"/>
      <c r="F22" s="56"/>
      <c r="G22" s="57"/>
      <c r="H22" s="57"/>
      <c r="I22" s="57"/>
      <c r="J22" s="57"/>
      <c r="K22" s="33"/>
      <c r="L22" s="33"/>
      <c r="M22" s="33"/>
      <c r="N22" s="33"/>
      <c r="O22" s="33"/>
      <c r="P22" s="33"/>
      <c r="Q22" s="33"/>
      <c r="R22" s="33"/>
      <c r="S22" s="33"/>
      <c r="T22" s="33"/>
    </row>
    <row r="23" spans="1:20" ht="12" customHeight="1" x14ac:dyDescent="0.25">
      <c r="A23" s="27"/>
      <c r="B23" s="33"/>
      <c r="C23" s="54" t="s">
        <v>16</v>
      </c>
      <c r="D23" s="54" t="s">
        <v>35</v>
      </c>
      <c r="E23" s="54" t="s">
        <v>18</v>
      </c>
      <c r="F23" s="56"/>
      <c r="G23" s="57">
        <f>G30+G38+G48</f>
        <v>173.3</v>
      </c>
      <c r="H23" s="57">
        <f t="shared" ref="H23:J23" si="6">H30+H38+H48</f>
        <v>78.599999999999994</v>
      </c>
      <c r="I23" s="57">
        <f t="shared" si="6"/>
        <v>0</v>
      </c>
      <c r="J23" s="57">
        <f t="shared" si="6"/>
        <v>0</v>
      </c>
      <c r="K23" s="33"/>
      <c r="L23" s="33"/>
      <c r="M23" s="33"/>
      <c r="N23" s="33"/>
      <c r="O23" s="33"/>
      <c r="P23" s="33"/>
      <c r="Q23" s="33"/>
      <c r="R23" s="33"/>
      <c r="S23" s="33"/>
      <c r="T23" s="33"/>
    </row>
    <row r="24" spans="1:20" ht="12" customHeight="1" x14ac:dyDescent="0.25">
      <c r="A24" s="27"/>
      <c r="B24" s="33"/>
      <c r="C24" s="54" t="s">
        <v>16</v>
      </c>
      <c r="D24" s="54" t="s">
        <v>35</v>
      </c>
      <c r="E24" s="54" t="s">
        <v>19</v>
      </c>
      <c r="F24" s="56"/>
      <c r="G24" s="57">
        <f t="shared" ref="G24" si="7">G31+G39+G49</f>
        <v>52.3</v>
      </c>
      <c r="H24" s="57">
        <f t="shared" ref="H24:J24" si="8">H31+H39+H49</f>
        <v>23.7</v>
      </c>
      <c r="I24" s="57">
        <f t="shared" si="8"/>
        <v>0</v>
      </c>
      <c r="J24" s="57">
        <f t="shared" si="8"/>
        <v>0</v>
      </c>
      <c r="K24" s="33"/>
      <c r="L24" s="33"/>
      <c r="M24" s="33"/>
      <c r="N24" s="33"/>
      <c r="O24" s="33"/>
      <c r="P24" s="33"/>
      <c r="Q24" s="33"/>
      <c r="R24" s="33"/>
      <c r="S24" s="33"/>
      <c r="T24" s="33"/>
    </row>
    <row r="25" spans="1:20" ht="12" customHeight="1" x14ac:dyDescent="0.25">
      <c r="A25" s="27"/>
      <c r="B25" s="33"/>
      <c r="C25" s="54"/>
      <c r="D25" s="54" t="s">
        <v>20</v>
      </c>
      <c r="E25" s="54"/>
      <c r="F25" s="56"/>
      <c r="G25" s="57">
        <f t="shared" ref="G25" si="9">SUM(G23:G24)</f>
        <v>225.60000000000002</v>
      </c>
      <c r="H25" s="57">
        <f t="shared" ref="H25:J25" si="10">SUM(H23:H24)</f>
        <v>102.3</v>
      </c>
      <c r="I25" s="57">
        <f t="shared" si="10"/>
        <v>0</v>
      </c>
      <c r="J25" s="57">
        <f t="shared" si="10"/>
        <v>0</v>
      </c>
      <c r="K25" s="33"/>
      <c r="L25" s="33"/>
      <c r="M25" s="33"/>
      <c r="N25" s="33"/>
      <c r="O25" s="33"/>
      <c r="P25" s="33"/>
      <c r="Q25" s="33"/>
      <c r="R25" s="33"/>
      <c r="S25" s="33"/>
      <c r="T25" s="33"/>
    </row>
    <row r="26" spans="1:20" ht="12" customHeight="1" x14ac:dyDescent="0.25">
      <c r="A26" s="27"/>
      <c r="B26" s="33"/>
      <c r="C26" s="58"/>
      <c r="D26" s="58"/>
      <c r="E26" s="58"/>
      <c r="F26" s="59"/>
      <c r="G26" s="57"/>
      <c r="H26" s="57"/>
      <c r="I26" s="57"/>
      <c r="J26" s="57"/>
      <c r="K26" s="37"/>
      <c r="L26" s="37"/>
      <c r="M26" s="37"/>
      <c r="N26" s="37"/>
      <c r="O26" s="37"/>
      <c r="P26" s="37"/>
      <c r="Q26" s="37"/>
      <c r="R26" s="37"/>
      <c r="S26" s="37"/>
      <c r="T26" s="37"/>
    </row>
    <row r="27" spans="1:20" s="8" customFormat="1" ht="12" customHeight="1" x14ac:dyDescent="0.25">
      <c r="A27" s="42"/>
      <c r="B27" s="17" t="s">
        <v>44</v>
      </c>
      <c r="C27" s="51" t="s">
        <v>16</v>
      </c>
      <c r="D27" s="51" t="s">
        <v>17</v>
      </c>
      <c r="E27" s="51" t="s">
        <v>18</v>
      </c>
      <c r="F27" s="52">
        <v>282.2</v>
      </c>
      <c r="G27" s="53">
        <f>305.2-6.1</f>
        <v>299.09999999999997</v>
      </c>
      <c r="H27" s="53">
        <v>343.4</v>
      </c>
      <c r="I27" s="53">
        <v>380.3</v>
      </c>
      <c r="J27" s="53">
        <v>380.3</v>
      </c>
      <c r="K27" s="17" t="s">
        <v>54</v>
      </c>
      <c r="L27" s="17" t="s">
        <v>21</v>
      </c>
      <c r="M27" s="17">
        <v>2722</v>
      </c>
      <c r="N27" s="17">
        <v>2813</v>
      </c>
      <c r="O27" s="17">
        <v>2813</v>
      </c>
      <c r="P27" s="17">
        <v>2813</v>
      </c>
      <c r="Q27" s="17">
        <v>2813</v>
      </c>
      <c r="R27" s="17">
        <v>2813</v>
      </c>
      <c r="S27" s="17">
        <v>2813</v>
      </c>
      <c r="T27" s="17">
        <v>2813</v>
      </c>
    </row>
    <row r="28" spans="1:20" s="8" customFormat="1" ht="12" customHeight="1" x14ac:dyDescent="0.25">
      <c r="A28" s="27"/>
      <c r="B28" s="33"/>
      <c r="C28" s="54" t="s">
        <v>16</v>
      </c>
      <c r="D28" s="54" t="s">
        <v>17</v>
      </c>
      <c r="E28" s="55" t="s">
        <v>19</v>
      </c>
      <c r="F28" s="56">
        <v>85.2</v>
      </c>
      <c r="G28" s="57">
        <f>92.2-1.9</f>
        <v>90.3</v>
      </c>
      <c r="H28" s="57">
        <v>103.8</v>
      </c>
      <c r="I28" s="57">
        <v>114.9</v>
      </c>
      <c r="J28" s="57">
        <v>114.9</v>
      </c>
      <c r="K28" s="33"/>
      <c r="L28" s="33"/>
      <c r="M28" s="33"/>
      <c r="N28" s="33"/>
      <c r="O28" s="33"/>
      <c r="P28" s="33"/>
      <c r="Q28" s="33"/>
      <c r="R28" s="33"/>
      <c r="S28" s="33"/>
      <c r="T28" s="33"/>
    </row>
    <row r="29" spans="1:20" s="8" customFormat="1" ht="12" customHeight="1" x14ac:dyDescent="0.25">
      <c r="A29" s="27"/>
      <c r="B29" s="33"/>
      <c r="C29" s="54"/>
      <c r="D29" s="54" t="s">
        <v>20</v>
      </c>
      <c r="E29" s="54"/>
      <c r="F29" s="56">
        <f t="shared" ref="F29" si="11">SUM(F27:F28)</f>
        <v>367.4</v>
      </c>
      <c r="G29" s="57">
        <f t="shared" ref="G29" si="12">SUM(G27:G28)</f>
        <v>389.4</v>
      </c>
      <c r="H29" s="57">
        <f>SUM(H27:H28)</f>
        <v>447.2</v>
      </c>
      <c r="I29" s="57">
        <f>SUM(I27:I28)</f>
        <v>495.20000000000005</v>
      </c>
      <c r="J29" s="57">
        <f>SUM(J27:J28)</f>
        <v>495.20000000000005</v>
      </c>
      <c r="K29" s="33"/>
      <c r="L29" s="33"/>
      <c r="M29" s="33"/>
      <c r="N29" s="33"/>
      <c r="O29" s="33"/>
      <c r="P29" s="33"/>
      <c r="Q29" s="33"/>
      <c r="R29" s="33"/>
      <c r="S29" s="33"/>
      <c r="T29" s="33"/>
    </row>
    <row r="30" spans="1:20" s="8" customFormat="1" ht="12" customHeight="1" x14ac:dyDescent="0.25">
      <c r="A30" s="27"/>
      <c r="B30" s="33"/>
      <c r="C30" s="54" t="s">
        <v>16</v>
      </c>
      <c r="D30" s="54" t="s">
        <v>35</v>
      </c>
      <c r="E30" s="54" t="s">
        <v>18</v>
      </c>
      <c r="F30" s="56"/>
      <c r="G30" s="57">
        <v>30.8</v>
      </c>
      <c r="H30" s="57">
        <v>13.9</v>
      </c>
      <c r="I30" s="57">
        <v>0</v>
      </c>
      <c r="J30" s="57">
        <v>0</v>
      </c>
      <c r="K30" s="33"/>
      <c r="L30" s="33"/>
      <c r="M30" s="33"/>
      <c r="N30" s="33"/>
      <c r="O30" s="33"/>
      <c r="P30" s="33"/>
      <c r="Q30" s="33"/>
      <c r="R30" s="33"/>
      <c r="S30" s="33"/>
      <c r="T30" s="33"/>
    </row>
    <row r="31" spans="1:20" s="8" customFormat="1" ht="12" customHeight="1" x14ac:dyDescent="0.25">
      <c r="A31" s="27"/>
      <c r="B31" s="33"/>
      <c r="C31" s="54" t="s">
        <v>16</v>
      </c>
      <c r="D31" s="54" t="s">
        <v>35</v>
      </c>
      <c r="E31" s="54" t="s">
        <v>19</v>
      </c>
      <c r="F31" s="56"/>
      <c r="G31" s="57">
        <v>9.3000000000000007</v>
      </c>
      <c r="H31" s="57">
        <v>4.2</v>
      </c>
      <c r="I31" s="57">
        <v>0</v>
      </c>
      <c r="J31" s="57">
        <v>0</v>
      </c>
      <c r="K31" s="33"/>
      <c r="L31" s="33"/>
      <c r="M31" s="33"/>
      <c r="N31" s="33"/>
      <c r="O31" s="33"/>
      <c r="P31" s="33"/>
      <c r="Q31" s="33"/>
      <c r="R31" s="33"/>
      <c r="S31" s="33"/>
      <c r="T31" s="33"/>
    </row>
    <row r="32" spans="1:20" s="8" customFormat="1" ht="12" customHeight="1" x14ac:dyDescent="0.25">
      <c r="A32" s="27"/>
      <c r="B32" s="33"/>
      <c r="C32" s="54"/>
      <c r="D32" s="54" t="s">
        <v>20</v>
      </c>
      <c r="E32" s="54"/>
      <c r="F32" s="56"/>
      <c r="G32" s="57">
        <f t="shared" ref="G32:H32" si="13">SUM(G30:G31)</f>
        <v>40.1</v>
      </c>
      <c r="H32" s="57">
        <f t="shared" si="13"/>
        <v>18.100000000000001</v>
      </c>
      <c r="I32" s="57">
        <f t="shared" ref="I32:J32" si="14">SUM(I30:I31)</f>
        <v>0</v>
      </c>
      <c r="J32" s="57">
        <f t="shared" si="14"/>
        <v>0</v>
      </c>
      <c r="K32" s="33"/>
      <c r="L32" s="33"/>
      <c r="M32" s="33"/>
      <c r="N32" s="33"/>
      <c r="O32" s="33"/>
      <c r="P32" s="33"/>
      <c r="Q32" s="33"/>
      <c r="R32" s="33"/>
      <c r="S32" s="33"/>
      <c r="T32" s="33"/>
    </row>
    <row r="33" spans="1:20" s="8" customFormat="1" ht="43.5" customHeight="1" x14ac:dyDescent="0.25">
      <c r="A33" s="34"/>
      <c r="B33" s="33"/>
      <c r="C33" s="58"/>
      <c r="D33" s="58"/>
      <c r="E33" s="58"/>
      <c r="F33" s="59"/>
      <c r="G33" s="57"/>
      <c r="H33" s="57"/>
      <c r="I33" s="57"/>
      <c r="J33" s="57"/>
      <c r="K33" s="33"/>
      <c r="L33" s="37"/>
      <c r="M33" s="37"/>
      <c r="N33" s="37"/>
      <c r="O33" s="37"/>
      <c r="P33" s="37"/>
      <c r="Q33" s="37"/>
      <c r="R33" s="37"/>
      <c r="S33" s="37"/>
      <c r="T33" s="37"/>
    </row>
    <row r="34" spans="1:20" ht="76.5" customHeight="1" x14ac:dyDescent="0.25">
      <c r="A34" s="42"/>
      <c r="B34" s="17" t="s">
        <v>45</v>
      </c>
      <c r="C34" s="51"/>
      <c r="D34" s="51"/>
      <c r="E34" s="51"/>
      <c r="F34" s="52"/>
      <c r="G34" s="53"/>
      <c r="H34" s="53"/>
      <c r="I34" s="53"/>
      <c r="J34" s="53"/>
      <c r="K34" s="60" t="s">
        <v>55</v>
      </c>
      <c r="L34" s="61" t="s">
        <v>22</v>
      </c>
      <c r="M34" s="61">
        <v>23</v>
      </c>
      <c r="N34" s="61">
        <v>23</v>
      </c>
      <c r="O34" s="61">
        <v>23</v>
      </c>
      <c r="P34" s="61">
        <v>23</v>
      </c>
      <c r="Q34" s="61">
        <v>23</v>
      </c>
      <c r="R34" s="61">
        <v>23</v>
      </c>
      <c r="S34" s="61">
        <v>23</v>
      </c>
      <c r="T34" s="61">
        <v>23</v>
      </c>
    </row>
    <row r="35" spans="1:20" ht="12" customHeight="1" x14ac:dyDescent="0.25">
      <c r="A35" s="27"/>
      <c r="B35" s="33"/>
      <c r="C35" s="54" t="s">
        <v>16</v>
      </c>
      <c r="D35" s="54" t="s">
        <v>17</v>
      </c>
      <c r="E35" s="54" t="s">
        <v>18</v>
      </c>
      <c r="F35" s="56">
        <v>464</v>
      </c>
      <c r="G35" s="57">
        <f>1105.1-22.3</f>
        <v>1082.8</v>
      </c>
      <c r="H35" s="57">
        <v>1377</v>
      </c>
      <c r="I35" s="57">
        <v>728.9</v>
      </c>
      <c r="J35" s="57">
        <v>728.9</v>
      </c>
      <c r="K35" s="17" t="s">
        <v>56</v>
      </c>
      <c r="L35" s="42" t="s">
        <v>21</v>
      </c>
      <c r="M35" s="42">
        <v>548</v>
      </c>
      <c r="N35" s="42">
        <v>795</v>
      </c>
      <c r="O35" s="42">
        <v>795</v>
      </c>
      <c r="P35" s="42">
        <v>795</v>
      </c>
      <c r="Q35" s="42">
        <v>795</v>
      </c>
      <c r="R35" s="42">
        <v>795</v>
      </c>
      <c r="S35" s="42">
        <v>795</v>
      </c>
      <c r="T35" s="42">
        <v>795</v>
      </c>
    </row>
    <row r="36" spans="1:20" ht="12" customHeight="1" x14ac:dyDescent="0.25">
      <c r="A36" s="27"/>
      <c r="B36" s="33"/>
      <c r="C36" s="54" t="s">
        <v>16</v>
      </c>
      <c r="D36" s="54" t="s">
        <v>17</v>
      </c>
      <c r="E36" s="55" t="s">
        <v>19</v>
      </c>
      <c r="F36" s="56">
        <v>140.1</v>
      </c>
      <c r="G36" s="57">
        <f>333.8-6.7</f>
        <v>327.10000000000002</v>
      </c>
      <c r="H36" s="57">
        <v>415.9</v>
      </c>
      <c r="I36" s="57">
        <v>220.1</v>
      </c>
      <c r="J36" s="57">
        <v>220.1</v>
      </c>
      <c r="K36" s="33"/>
      <c r="L36" s="27"/>
      <c r="M36" s="27"/>
      <c r="N36" s="27"/>
      <c r="O36" s="27"/>
      <c r="P36" s="27"/>
      <c r="Q36" s="27"/>
      <c r="R36" s="27"/>
      <c r="S36" s="27"/>
      <c r="T36" s="27"/>
    </row>
    <row r="37" spans="1:20" ht="12" customHeight="1" x14ac:dyDescent="0.25">
      <c r="A37" s="27"/>
      <c r="B37" s="33"/>
      <c r="C37" s="54"/>
      <c r="D37" s="54" t="s">
        <v>20</v>
      </c>
      <c r="E37" s="54"/>
      <c r="F37" s="56">
        <f t="shared" ref="F37" si="15">SUM(F35:F36)</f>
        <v>604.1</v>
      </c>
      <c r="G37" s="57">
        <f t="shared" ref="G37" si="16">SUM(G35:G36)</f>
        <v>1409.9</v>
      </c>
      <c r="H37" s="57">
        <f t="shared" ref="H37" si="17">SUM(H35:H36)</f>
        <v>1792.9</v>
      </c>
      <c r="I37" s="57">
        <f t="shared" ref="I37:J37" si="18">SUM(I35:I36)</f>
        <v>949</v>
      </c>
      <c r="J37" s="57">
        <f t="shared" si="18"/>
        <v>949</v>
      </c>
      <c r="K37" s="33"/>
      <c r="L37" s="27"/>
      <c r="M37" s="27"/>
      <c r="N37" s="27"/>
      <c r="O37" s="27"/>
      <c r="P37" s="27"/>
      <c r="Q37" s="27"/>
      <c r="R37" s="27"/>
      <c r="S37" s="27"/>
      <c r="T37" s="27"/>
    </row>
    <row r="38" spans="1:20" ht="12" customHeight="1" x14ac:dyDescent="0.25">
      <c r="A38" s="27"/>
      <c r="B38" s="33"/>
      <c r="C38" s="54" t="s">
        <v>16</v>
      </c>
      <c r="D38" s="54" t="s">
        <v>35</v>
      </c>
      <c r="E38" s="54" t="s">
        <v>18</v>
      </c>
      <c r="F38" s="56"/>
      <c r="G38" s="57">
        <v>111.7</v>
      </c>
      <c r="H38" s="57">
        <v>55.9</v>
      </c>
      <c r="I38" s="57">
        <v>0</v>
      </c>
      <c r="J38" s="57">
        <v>0</v>
      </c>
      <c r="K38" s="33"/>
      <c r="L38" s="27"/>
      <c r="M38" s="27"/>
      <c r="N38" s="27"/>
      <c r="O38" s="27"/>
      <c r="P38" s="27"/>
      <c r="Q38" s="27"/>
      <c r="R38" s="27"/>
      <c r="S38" s="27"/>
      <c r="T38" s="27"/>
    </row>
    <row r="39" spans="1:20" ht="12" customHeight="1" x14ac:dyDescent="0.25">
      <c r="A39" s="27"/>
      <c r="B39" s="33"/>
      <c r="C39" s="54" t="s">
        <v>16</v>
      </c>
      <c r="D39" s="54" t="s">
        <v>35</v>
      </c>
      <c r="E39" s="54" t="s">
        <v>19</v>
      </c>
      <c r="F39" s="56"/>
      <c r="G39" s="57">
        <v>33.700000000000003</v>
      </c>
      <c r="H39" s="57">
        <v>16.899999999999999</v>
      </c>
      <c r="I39" s="57">
        <v>0</v>
      </c>
      <c r="J39" s="57">
        <v>0</v>
      </c>
      <c r="K39" s="33"/>
      <c r="L39" s="27"/>
      <c r="M39" s="27"/>
      <c r="N39" s="27"/>
      <c r="O39" s="27"/>
      <c r="P39" s="27"/>
      <c r="Q39" s="27"/>
      <c r="R39" s="27"/>
      <c r="S39" s="27"/>
      <c r="T39" s="27"/>
    </row>
    <row r="40" spans="1:20" ht="12" customHeight="1" x14ac:dyDescent="0.25">
      <c r="A40" s="27"/>
      <c r="B40" s="33"/>
      <c r="C40" s="54"/>
      <c r="D40" s="54" t="s">
        <v>20</v>
      </c>
      <c r="E40" s="54"/>
      <c r="F40" s="56"/>
      <c r="G40" s="57">
        <f t="shared" ref="G40:H40" si="19">SUM(G38:G39)</f>
        <v>145.4</v>
      </c>
      <c r="H40" s="57">
        <f t="shared" si="19"/>
        <v>72.8</v>
      </c>
      <c r="I40" s="57">
        <f t="shared" ref="I40:J40" si="20">SUM(I38:I39)</f>
        <v>0</v>
      </c>
      <c r="J40" s="57">
        <f t="shared" si="20"/>
        <v>0</v>
      </c>
      <c r="K40" s="33"/>
      <c r="L40" s="27"/>
      <c r="M40" s="27"/>
      <c r="N40" s="27"/>
      <c r="O40" s="27"/>
      <c r="P40" s="27"/>
      <c r="Q40" s="27"/>
      <c r="R40" s="27"/>
      <c r="S40" s="27"/>
      <c r="T40" s="27"/>
    </row>
    <row r="41" spans="1:20" ht="9.75" customHeight="1" x14ac:dyDescent="0.25">
      <c r="A41" s="27"/>
      <c r="B41" s="33"/>
      <c r="C41" s="54"/>
      <c r="D41" s="54"/>
      <c r="E41" s="54"/>
      <c r="F41" s="56"/>
      <c r="G41" s="57"/>
      <c r="H41" s="57"/>
      <c r="I41" s="57"/>
      <c r="J41" s="57"/>
      <c r="K41" s="33"/>
      <c r="L41" s="27"/>
      <c r="M41" s="27"/>
      <c r="N41" s="27"/>
      <c r="O41" s="27"/>
      <c r="P41" s="27"/>
      <c r="Q41" s="27"/>
      <c r="R41" s="27"/>
      <c r="S41" s="27"/>
      <c r="T41" s="27"/>
    </row>
    <row r="42" spans="1:20" ht="12" hidden="1" customHeight="1" x14ac:dyDescent="0.25">
      <c r="A42" s="27"/>
      <c r="B42" s="33"/>
      <c r="C42" s="54"/>
      <c r="D42" s="54"/>
      <c r="E42" s="54"/>
      <c r="F42" s="56"/>
      <c r="G42" s="57"/>
      <c r="H42" s="57"/>
      <c r="I42" s="57"/>
      <c r="J42" s="57"/>
      <c r="K42" s="33"/>
      <c r="L42" s="27"/>
      <c r="M42" s="27"/>
      <c r="N42" s="27"/>
      <c r="O42" s="27"/>
      <c r="P42" s="27"/>
      <c r="Q42" s="27"/>
      <c r="R42" s="27"/>
      <c r="S42" s="27"/>
      <c r="T42" s="27"/>
    </row>
    <row r="43" spans="1:20" ht="12" hidden="1" customHeight="1" x14ac:dyDescent="0.25">
      <c r="A43" s="34"/>
      <c r="B43" s="33"/>
      <c r="C43" s="58"/>
      <c r="D43" s="58"/>
      <c r="E43" s="58"/>
      <c r="F43" s="59"/>
      <c r="G43" s="57"/>
      <c r="H43" s="57"/>
      <c r="I43" s="57"/>
      <c r="J43" s="57"/>
      <c r="K43" s="33"/>
      <c r="L43" s="34"/>
      <c r="M43" s="34"/>
      <c r="N43" s="34"/>
      <c r="O43" s="34"/>
      <c r="P43" s="34"/>
      <c r="Q43" s="34"/>
      <c r="R43" s="34"/>
      <c r="S43" s="34"/>
      <c r="T43" s="34"/>
    </row>
    <row r="44" spans="1:20" ht="12" customHeight="1" x14ac:dyDescent="0.25">
      <c r="A44" s="42"/>
      <c r="B44" s="17" t="s">
        <v>46</v>
      </c>
      <c r="C44" s="51"/>
      <c r="D44" s="51"/>
      <c r="E44" s="51"/>
      <c r="F44" s="52"/>
      <c r="G44" s="53"/>
      <c r="H44" s="53"/>
      <c r="I44" s="53"/>
      <c r="J44" s="53"/>
      <c r="K44" s="17" t="s">
        <v>57</v>
      </c>
      <c r="L44" s="42" t="s">
        <v>21</v>
      </c>
      <c r="M44" s="42">
        <v>6906</v>
      </c>
      <c r="N44" s="42">
        <v>11320</v>
      </c>
      <c r="O44" s="42">
        <v>11320</v>
      </c>
      <c r="P44" s="42">
        <v>11320</v>
      </c>
      <c r="Q44" s="42">
        <v>11320</v>
      </c>
      <c r="R44" s="42">
        <v>11320</v>
      </c>
      <c r="S44" s="42">
        <v>11320</v>
      </c>
      <c r="T44" s="42">
        <v>11320</v>
      </c>
    </row>
    <row r="45" spans="1:20" ht="12" customHeight="1" x14ac:dyDescent="0.25">
      <c r="A45" s="27"/>
      <c r="B45" s="33"/>
      <c r="C45" s="54" t="s">
        <v>16</v>
      </c>
      <c r="D45" s="54" t="s">
        <v>17</v>
      </c>
      <c r="E45" s="54" t="s">
        <v>18</v>
      </c>
      <c r="F45" s="56">
        <v>217.1</v>
      </c>
      <c r="G45" s="57">
        <f>305.2-6.1</f>
        <v>299.09999999999997</v>
      </c>
      <c r="H45" s="57">
        <v>215.2</v>
      </c>
      <c r="I45" s="57">
        <v>348.6</v>
      </c>
      <c r="J45" s="57">
        <v>348.6</v>
      </c>
      <c r="K45" s="33"/>
      <c r="L45" s="27"/>
      <c r="M45" s="27"/>
      <c r="N45" s="27"/>
      <c r="O45" s="27"/>
      <c r="P45" s="27"/>
      <c r="Q45" s="27"/>
      <c r="R45" s="27"/>
      <c r="S45" s="27"/>
      <c r="T45" s="27"/>
    </row>
    <row r="46" spans="1:20" ht="12" customHeight="1" x14ac:dyDescent="0.25">
      <c r="A46" s="27"/>
      <c r="B46" s="33"/>
      <c r="C46" s="54" t="s">
        <v>16</v>
      </c>
      <c r="D46" s="54" t="s">
        <v>17</v>
      </c>
      <c r="E46" s="55" t="s">
        <v>19</v>
      </c>
      <c r="F46" s="56">
        <v>65.599999999999994</v>
      </c>
      <c r="G46" s="57">
        <f>92.2-1.9</f>
        <v>90.3</v>
      </c>
      <c r="H46" s="57">
        <v>64.900000000000006</v>
      </c>
      <c r="I46" s="57">
        <v>105.3</v>
      </c>
      <c r="J46" s="57">
        <v>105.3</v>
      </c>
      <c r="K46" s="33"/>
      <c r="L46" s="27"/>
      <c r="M46" s="27"/>
      <c r="N46" s="27"/>
      <c r="O46" s="27"/>
      <c r="P46" s="27"/>
      <c r="Q46" s="27"/>
      <c r="R46" s="27"/>
      <c r="S46" s="27"/>
      <c r="T46" s="27"/>
    </row>
    <row r="47" spans="1:20" ht="12" customHeight="1" x14ac:dyDescent="0.25">
      <c r="A47" s="27"/>
      <c r="B47" s="33"/>
      <c r="C47" s="54"/>
      <c r="D47" s="54" t="s">
        <v>20</v>
      </c>
      <c r="E47" s="54"/>
      <c r="F47" s="56">
        <f t="shared" ref="F47" si="21">SUM(F45:F46)</f>
        <v>282.7</v>
      </c>
      <c r="G47" s="57">
        <f t="shared" ref="G47" si="22">SUM(G45:G46)</f>
        <v>389.4</v>
      </c>
      <c r="H47" s="57">
        <f t="shared" ref="H47" si="23">SUM(H45:H46)</f>
        <v>280.10000000000002</v>
      </c>
      <c r="I47" s="57">
        <f t="shared" ref="I47:J47" si="24">SUM(I45:I46)</f>
        <v>453.90000000000003</v>
      </c>
      <c r="J47" s="57">
        <f t="shared" si="24"/>
        <v>453.90000000000003</v>
      </c>
      <c r="K47" s="33"/>
      <c r="L47" s="27"/>
      <c r="M47" s="27"/>
      <c r="N47" s="27"/>
      <c r="O47" s="27"/>
      <c r="P47" s="27"/>
      <c r="Q47" s="27"/>
      <c r="R47" s="27"/>
      <c r="S47" s="27"/>
      <c r="T47" s="27"/>
    </row>
    <row r="48" spans="1:20" ht="12" customHeight="1" x14ac:dyDescent="0.25">
      <c r="A48" s="27"/>
      <c r="B48" s="33"/>
      <c r="C48" s="54" t="s">
        <v>16</v>
      </c>
      <c r="D48" s="54" t="s">
        <v>35</v>
      </c>
      <c r="E48" s="54" t="s">
        <v>18</v>
      </c>
      <c r="F48" s="56"/>
      <c r="G48" s="57">
        <v>30.8</v>
      </c>
      <c r="H48" s="57">
        <v>8.8000000000000007</v>
      </c>
      <c r="I48" s="57">
        <v>0</v>
      </c>
      <c r="J48" s="57">
        <v>0</v>
      </c>
      <c r="K48" s="33"/>
      <c r="L48" s="27"/>
      <c r="M48" s="27"/>
      <c r="N48" s="27"/>
      <c r="O48" s="27"/>
      <c r="P48" s="27"/>
      <c r="Q48" s="27"/>
      <c r="R48" s="27"/>
      <c r="S48" s="27"/>
      <c r="T48" s="27"/>
    </row>
    <row r="49" spans="1:20" ht="12" customHeight="1" x14ac:dyDescent="0.25">
      <c r="A49" s="27"/>
      <c r="B49" s="33"/>
      <c r="C49" s="54" t="s">
        <v>16</v>
      </c>
      <c r="D49" s="54" t="s">
        <v>35</v>
      </c>
      <c r="E49" s="54" t="s">
        <v>19</v>
      </c>
      <c r="F49" s="56"/>
      <c r="G49" s="57">
        <v>9.3000000000000007</v>
      </c>
      <c r="H49" s="57">
        <v>2.6</v>
      </c>
      <c r="I49" s="57">
        <v>0</v>
      </c>
      <c r="J49" s="57">
        <v>0</v>
      </c>
      <c r="K49" s="33"/>
      <c r="L49" s="27"/>
      <c r="M49" s="27"/>
      <c r="N49" s="27"/>
      <c r="O49" s="27"/>
      <c r="P49" s="27"/>
      <c r="Q49" s="27"/>
      <c r="R49" s="27"/>
      <c r="S49" s="27"/>
      <c r="T49" s="27"/>
    </row>
    <row r="50" spans="1:20" ht="12" customHeight="1" x14ac:dyDescent="0.25">
      <c r="A50" s="27"/>
      <c r="B50" s="33"/>
      <c r="C50" s="54"/>
      <c r="D50" s="54" t="s">
        <v>20</v>
      </c>
      <c r="E50" s="54"/>
      <c r="F50" s="56"/>
      <c r="G50" s="57">
        <f t="shared" ref="G50:H50" si="25">SUM(G48:G49)</f>
        <v>40.1</v>
      </c>
      <c r="H50" s="57">
        <f t="shared" si="25"/>
        <v>11.4</v>
      </c>
      <c r="I50" s="57">
        <f t="shared" ref="I50:J50" si="26">SUM(I48:I49)</f>
        <v>0</v>
      </c>
      <c r="J50" s="57">
        <f t="shared" si="26"/>
        <v>0</v>
      </c>
      <c r="K50" s="33"/>
      <c r="L50" s="27"/>
      <c r="M50" s="27"/>
      <c r="N50" s="27"/>
      <c r="O50" s="27"/>
      <c r="P50" s="27"/>
      <c r="Q50" s="27"/>
      <c r="R50" s="27"/>
      <c r="S50" s="27"/>
      <c r="T50" s="27"/>
    </row>
    <row r="51" spans="1:20" ht="12" customHeight="1" x14ac:dyDescent="0.25">
      <c r="A51" s="27"/>
      <c r="B51" s="33"/>
      <c r="C51" s="54"/>
      <c r="D51" s="54"/>
      <c r="E51" s="54"/>
      <c r="F51" s="56"/>
      <c r="G51" s="57"/>
      <c r="H51" s="57"/>
      <c r="I51" s="57"/>
      <c r="J51" s="57"/>
      <c r="K51" s="33"/>
      <c r="L51" s="27"/>
      <c r="M51" s="27"/>
      <c r="N51" s="27"/>
      <c r="O51" s="27"/>
      <c r="P51" s="27"/>
      <c r="Q51" s="27"/>
      <c r="R51" s="27"/>
      <c r="S51" s="27"/>
      <c r="T51" s="27"/>
    </row>
    <row r="52" spans="1:20" ht="12" customHeight="1" x14ac:dyDescent="0.25">
      <c r="A52" s="27"/>
      <c r="B52" s="33"/>
      <c r="C52" s="54"/>
      <c r="D52" s="54"/>
      <c r="E52" s="54"/>
      <c r="F52" s="56"/>
      <c r="G52" s="57"/>
      <c r="H52" s="57"/>
      <c r="I52" s="57"/>
      <c r="J52" s="57"/>
      <c r="K52" s="33"/>
      <c r="L52" s="27"/>
      <c r="M52" s="27"/>
      <c r="N52" s="27"/>
      <c r="O52" s="27"/>
      <c r="P52" s="27"/>
      <c r="Q52" s="27"/>
      <c r="R52" s="27"/>
      <c r="S52" s="27"/>
      <c r="T52" s="27"/>
    </row>
    <row r="53" spans="1:20" ht="12" customHeight="1" x14ac:dyDescent="0.25">
      <c r="A53" s="62"/>
      <c r="B53" s="17" t="s">
        <v>47</v>
      </c>
      <c r="C53" s="86"/>
      <c r="D53" s="51"/>
      <c r="E53" s="51"/>
      <c r="F53" s="52"/>
      <c r="G53" s="53"/>
      <c r="H53" s="53"/>
      <c r="I53" s="53"/>
      <c r="J53" s="53"/>
      <c r="K53" s="63" t="s">
        <v>58</v>
      </c>
      <c r="L53" s="42" t="s">
        <v>15</v>
      </c>
      <c r="M53" s="42">
        <v>100</v>
      </c>
      <c r="N53" s="42">
        <v>100</v>
      </c>
      <c r="O53" s="42">
        <v>100</v>
      </c>
      <c r="P53" s="42">
        <v>100</v>
      </c>
      <c r="Q53" s="42">
        <v>100</v>
      </c>
      <c r="R53" s="42">
        <v>100</v>
      </c>
      <c r="S53" s="42">
        <v>100</v>
      </c>
      <c r="T53" s="42">
        <v>100</v>
      </c>
    </row>
    <row r="54" spans="1:20" ht="12" customHeight="1" x14ac:dyDescent="0.25">
      <c r="A54" s="64"/>
      <c r="B54" s="65"/>
      <c r="C54" s="87"/>
      <c r="D54" s="54"/>
      <c r="E54" s="54" t="s">
        <v>18</v>
      </c>
      <c r="F54" s="56">
        <f>F64</f>
        <v>18.600000000000001</v>
      </c>
      <c r="G54" s="57">
        <f t="shared" ref="G54" si="27">G64</f>
        <v>295.8</v>
      </c>
      <c r="H54" s="57">
        <f t="shared" ref="H54:J58" si="28">H64</f>
        <v>215.2</v>
      </c>
      <c r="I54" s="57">
        <f t="shared" ref="I54:J54" si="29">I64</f>
        <v>348.6</v>
      </c>
      <c r="J54" s="57">
        <f t="shared" si="29"/>
        <v>348.6</v>
      </c>
      <c r="K54" s="65"/>
      <c r="L54" s="66"/>
      <c r="M54" s="66"/>
      <c r="N54" s="66"/>
      <c r="O54" s="66"/>
      <c r="P54" s="66"/>
      <c r="Q54" s="66"/>
      <c r="R54" s="66"/>
      <c r="S54" s="66"/>
      <c r="T54" s="66"/>
    </row>
    <row r="55" spans="1:20" ht="12" customHeight="1" x14ac:dyDescent="0.25">
      <c r="A55" s="64"/>
      <c r="B55" s="65"/>
      <c r="C55" s="54" t="s">
        <v>16</v>
      </c>
      <c r="D55" s="54"/>
      <c r="E55" s="55" t="s">
        <v>19</v>
      </c>
      <c r="F55" s="56">
        <f>F65</f>
        <v>5.6</v>
      </c>
      <c r="G55" s="57">
        <f t="shared" ref="G55" si="30">G65</f>
        <v>89.2</v>
      </c>
      <c r="H55" s="57">
        <f t="shared" si="28"/>
        <v>64.900000000000006</v>
      </c>
      <c r="I55" s="57">
        <f t="shared" ref="I55:J55" si="31">I65</f>
        <v>105.2</v>
      </c>
      <c r="J55" s="57">
        <f t="shared" si="31"/>
        <v>105.2</v>
      </c>
      <c r="K55" s="65"/>
      <c r="L55" s="66"/>
      <c r="M55" s="66"/>
      <c r="N55" s="66"/>
      <c r="O55" s="66"/>
      <c r="P55" s="66"/>
      <c r="Q55" s="66"/>
      <c r="R55" s="66"/>
      <c r="S55" s="66"/>
      <c r="T55" s="66"/>
    </row>
    <row r="56" spans="1:20" ht="12" customHeight="1" x14ac:dyDescent="0.25">
      <c r="A56" s="64"/>
      <c r="B56" s="65"/>
      <c r="C56" s="88"/>
      <c r="D56" s="54"/>
      <c r="E56" s="54"/>
      <c r="F56" s="56">
        <f t="shared" ref="F56:H56" si="32">SUM(F54:F55)</f>
        <v>24.200000000000003</v>
      </c>
      <c r="G56" s="57">
        <f t="shared" ref="G56" si="33">SUM(G54:G55)</f>
        <v>385</v>
      </c>
      <c r="H56" s="57">
        <f t="shared" si="32"/>
        <v>280.10000000000002</v>
      </c>
      <c r="I56" s="57">
        <f t="shared" ref="I56:J56" si="34">SUM(I54:I55)</f>
        <v>453.8</v>
      </c>
      <c r="J56" s="57">
        <f t="shared" si="34"/>
        <v>453.8</v>
      </c>
      <c r="K56" s="65"/>
      <c r="L56" s="66"/>
      <c r="M56" s="66"/>
      <c r="N56" s="66"/>
      <c r="O56" s="66"/>
      <c r="P56" s="66"/>
      <c r="Q56" s="66"/>
      <c r="R56" s="66"/>
      <c r="S56" s="66"/>
      <c r="T56" s="66"/>
    </row>
    <row r="57" spans="1:20" ht="12" customHeight="1" x14ac:dyDescent="0.25">
      <c r="A57" s="64"/>
      <c r="B57" s="65"/>
      <c r="C57" s="46" t="s">
        <v>16</v>
      </c>
      <c r="D57" s="54" t="s">
        <v>35</v>
      </c>
      <c r="E57" s="54" t="s">
        <v>18</v>
      </c>
      <c r="F57" s="56"/>
      <c r="G57" s="57">
        <f t="shared" ref="G57:G58" si="35">G67</f>
        <v>0</v>
      </c>
      <c r="H57" s="57">
        <f>H67</f>
        <v>8.6999999999999993</v>
      </c>
      <c r="I57" s="57">
        <f t="shared" si="28"/>
        <v>0</v>
      </c>
      <c r="J57" s="57">
        <f t="shared" si="28"/>
        <v>0</v>
      </c>
      <c r="K57" s="65"/>
      <c r="L57" s="66"/>
      <c r="M57" s="66"/>
      <c r="N57" s="66"/>
      <c r="O57" s="66"/>
      <c r="P57" s="66"/>
      <c r="Q57" s="66"/>
      <c r="R57" s="66"/>
      <c r="S57" s="66"/>
      <c r="T57" s="66"/>
    </row>
    <row r="58" spans="1:20" ht="12" customHeight="1" x14ac:dyDescent="0.25">
      <c r="A58" s="64"/>
      <c r="B58" s="65"/>
      <c r="C58" s="46"/>
      <c r="D58" s="54" t="s">
        <v>35</v>
      </c>
      <c r="E58" s="54" t="s">
        <v>19</v>
      </c>
      <c r="F58" s="56"/>
      <c r="G58" s="57">
        <f t="shared" si="35"/>
        <v>0</v>
      </c>
      <c r="H58" s="57">
        <f t="shared" si="28"/>
        <v>2.7</v>
      </c>
      <c r="I58" s="57">
        <f t="shared" si="28"/>
        <v>0</v>
      </c>
      <c r="J58" s="57">
        <f t="shared" si="28"/>
        <v>0</v>
      </c>
      <c r="K58" s="65"/>
      <c r="L58" s="66"/>
      <c r="M58" s="66"/>
      <c r="N58" s="66"/>
      <c r="O58" s="66"/>
      <c r="P58" s="66"/>
      <c r="Q58" s="66"/>
      <c r="R58" s="66"/>
      <c r="S58" s="66"/>
      <c r="T58" s="66"/>
    </row>
    <row r="59" spans="1:20" ht="12" customHeight="1" x14ac:dyDescent="0.25">
      <c r="A59" s="64"/>
      <c r="B59" s="65"/>
      <c r="C59" s="87"/>
      <c r="D59" s="54" t="s">
        <v>20</v>
      </c>
      <c r="E59" s="54"/>
      <c r="F59" s="56"/>
      <c r="G59" s="57">
        <f t="shared" ref="G59:J59" si="36">SUM(G57:G58)</f>
        <v>0</v>
      </c>
      <c r="H59" s="57">
        <f t="shared" si="36"/>
        <v>11.399999999999999</v>
      </c>
      <c r="I59" s="57">
        <f t="shared" si="36"/>
        <v>0</v>
      </c>
      <c r="J59" s="57">
        <f t="shared" si="36"/>
        <v>0</v>
      </c>
      <c r="K59" s="65"/>
      <c r="L59" s="66"/>
      <c r="M59" s="66"/>
      <c r="N59" s="66"/>
      <c r="O59" s="66"/>
      <c r="P59" s="66"/>
      <c r="Q59" s="66"/>
      <c r="R59" s="66"/>
      <c r="S59" s="66"/>
      <c r="T59" s="66"/>
    </row>
    <row r="60" spans="1:20" ht="12" customHeight="1" x14ac:dyDescent="0.25">
      <c r="A60" s="64"/>
      <c r="B60" s="65"/>
      <c r="C60" s="54"/>
      <c r="D60" s="54"/>
      <c r="E60" s="54"/>
      <c r="F60" s="56"/>
      <c r="G60" s="57"/>
      <c r="H60" s="57"/>
      <c r="I60" s="57"/>
      <c r="J60" s="57"/>
      <c r="K60" s="65"/>
      <c r="L60" s="66"/>
      <c r="M60" s="66"/>
      <c r="N60" s="66"/>
      <c r="O60" s="66"/>
      <c r="P60" s="66"/>
      <c r="Q60" s="66"/>
      <c r="R60" s="66"/>
      <c r="S60" s="66"/>
      <c r="T60" s="66"/>
    </row>
    <row r="61" spans="1:20" ht="12" customHeight="1" x14ac:dyDescent="0.25">
      <c r="A61" s="64"/>
      <c r="B61" s="65"/>
      <c r="C61" s="54"/>
      <c r="D61" s="54"/>
      <c r="E61" s="54"/>
      <c r="F61" s="56"/>
      <c r="G61" s="57"/>
      <c r="H61" s="57"/>
      <c r="I61" s="57"/>
      <c r="J61" s="57"/>
      <c r="K61" s="65"/>
      <c r="L61" s="66"/>
      <c r="M61" s="66"/>
      <c r="N61" s="66"/>
      <c r="O61" s="66"/>
      <c r="P61" s="66"/>
      <c r="Q61" s="66"/>
      <c r="R61" s="66"/>
      <c r="S61" s="66"/>
      <c r="T61" s="66"/>
    </row>
    <row r="62" spans="1:20" ht="12" customHeight="1" x14ac:dyDescent="0.25">
      <c r="A62" s="67"/>
      <c r="B62" s="68"/>
      <c r="C62" s="58"/>
      <c r="D62" s="58"/>
      <c r="E62" s="58"/>
      <c r="F62" s="59"/>
      <c r="G62" s="69"/>
      <c r="H62" s="69"/>
      <c r="I62" s="69"/>
      <c r="J62" s="69"/>
      <c r="K62" s="68"/>
      <c r="L62" s="70"/>
      <c r="M62" s="70"/>
      <c r="N62" s="70"/>
      <c r="O62" s="70"/>
      <c r="P62" s="70"/>
      <c r="Q62" s="70"/>
      <c r="R62" s="70"/>
      <c r="S62" s="70"/>
      <c r="T62" s="70"/>
    </row>
    <row r="63" spans="1:20" ht="12.75" customHeight="1" x14ac:dyDescent="0.25">
      <c r="A63" s="62"/>
      <c r="B63" s="17" t="s">
        <v>48</v>
      </c>
      <c r="C63" s="51"/>
      <c r="D63" s="51"/>
      <c r="E63" s="51"/>
      <c r="F63" s="52"/>
      <c r="G63" s="53"/>
      <c r="H63" s="53"/>
      <c r="I63" s="53"/>
      <c r="J63" s="53"/>
      <c r="K63" s="17" t="s">
        <v>59</v>
      </c>
      <c r="L63" s="42" t="s">
        <v>23</v>
      </c>
      <c r="M63" s="62">
        <v>24</v>
      </c>
      <c r="N63" s="62">
        <v>24</v>
      </c>
      <c r="O63" s="62">
        <v>24</v>
      </c>
      <c r="P63" s="62">
        <v>24</v>
      </c>
      <c r="Q63" s="62">
        <v>24</v>
      </c>
      <c r="R63" s="62">
        <v>24</v>
      </c>
      <c r="S63" s="62">
        <v>24</v>
      </c>
      <c r="T63" s="62">
        <v>24</v>
      </c>
    </row>
    <row r="64" spans="1:20" ht="12.75" customHeight="1" x14ac:dyDescent="0.25">
      <c r="A64" s="64"/>
      <c r="B64" s="65"/>
      <c r="C64" s="54"/>
      <c r="D64" s="54"/>
      <c r="E64" s="54" t="s">
        <v>18</v>
      </c>
      <c r="F64" s="56">
        <v>18.600000000000001</v>
      </c>
      <c r="G64" s="57">
        <f>456.8-161</f>
        <v>295.8</v>
      </c>
      <c r="H64" s="57">
        <v>215.2</v>
      </c>
      <c r="I64" s="57">
        <v>348.6</v>
      </c>
      <c r="J64" s="57">
        <v>348.6</v>
      </c>
      <c r="K64" s="65"/>
      <c r="L64" s="27"/>
      <c r="M64" s="64"/>
      <c r="N64" s="64"/>
      <c r="O64" s="64"/>
      <c r="P64" s="64"/>
      <c r="Q64" s="64"/>
      <c r="R64" s="64"/>
      <c r="S64" s="64"/>
      <c r="T64" s="64"/>
    </row>
    <row r="65" spans="1:20" ht="12.75" customHeight="1" x14ac:dyDescent="0.25">
      <c r="A65" s="64"/>
      <c r="B65" s="65"/>
      <c r="C65" s="54"/>
      <c r="D65" s="54"/>
      <c r="E65" s="55" t="s">
        <v>19</v>
      </c>
      <c r="F65" s="56">
        <v>5.6</v>
      </c>
      <c r="G65" s="57">
        <f>138-48.8</f>
        <v>89.2</v>
      </c>
      <c r="H65" s="57">
        <v>64.900000000000006</v>
      </c>
      <c r="I65" s="57">
        <v>105.2</v>
      </c>
      <c r="J65" s="57">
        <v>105.2</v>
      </c>
      <c r="K65" s="65"/>
      <c r="L65" s="27"/>
      <c r="M65" s="64"/>
      <c r="N65" s="64"/>
      <c r="O65" s="64"/>
      <c r="P65" s="64"/>
      <c r="Q65" s="64"/>
      <c r="R65" s="64"/>
      <c r="S65" s="64"/>
      <c r="T65" s="64"/>
    </row>
    <row r="66" spans="1:20" ht="12.75" customHeight="1" x14ac:dyDescent="0.25">
      <c r="A66" s="64"/>
      <c r="B66" s="65"/>
      <c r="C66" s="54"/>
      <c r="D66" s="54"/>
      <c r="E66" s="54"/>
      <c r="F66" s="56">
        <f t="shared" ref="F66" si="37">SUM(F64:F65)</f>
        <v>24.200000000000003</v>
      </c>
      <c r="G66" s="57">
        <f t="shared" ref="G66" si="38">SUM(G64:G65)</f>
        <v>385</v>
      </c>
      <c r="H66" s="57">
        <f t="shared" ref="H66" si="39">SUM(H64:H65)</f>
        <v>280.10000000000002</v>
      </c>
      <c r="I66" s="57">
        <f t="shared" ref="I66:J66" si="40">SUM(I64:I65)</f>
        <v>453.8</v>
      </c>
      <c r="J66" s="57">
        <f t="shared" si="40"/>
        <v>453.8</v>
      </c>
      <c r="K66" s="65"/>
      <c r="L66" s="27"/>
      <c r="M66" s="64"/>
      <c r="N66" s="64"/>
      <c r="O66" s="64"/>
      <c r="P66" s="64"/>
      <c r="Q66" s="64"/>
      <c r="R66" s="64"/>
      <c r="S66" s="64"/>
      <c r="T66" s="64"/>
    </row>
    <row r="67" spans="1:20" ht="12" customHeight="1" x14ac:dyDescent="0.25">
      <c r="A67" s="64"/>
      <c r="B67" s="65"/>
      <c r="C67" s="54" t="s">
        <v>16</v>
      </c>
      <c r="D67" s="54" t="s">
        <v>35</v>
      </c>
      <c r="E67" s="54" t="s">
        <v>18</v>
      </c>
      <c r="F67" s="56"/>
      <c r="G67" s="57">
        <v>0</v>
      </c>
      <c r="H67" s="57">
        <v>8.6999999999999993</v>
      </c>
      <c r="I67" s="57">
        <v>0</v>
      </c>
      <c r="J67" s="57">
        <v>0</v>
      </c>
      <c r="K67" s="65"/>
      <c r="L67" s="27"/>
      <c r="M67" s="64"/>
      <c r="N67" s="64"/>
      <c r="O67" s="64"/>
      <c r="P67" s="64"/>
      <c r="Q67" s="64"/>
      <c r="R67" s="64"/>
      <c r="S67" s="64"/>
      <c r="T67" s="64"/>
    </row>
    <row r="68" spans="1:20" ht="12" customHeight="1" x14ac:dyDescent="0.25">
      <c r="A68" s="64"/>
      <c r="B68" s="65"/>
      <c r="C68" s="54" t="s">
        <v>16</v>
      </c>
      <c r="D68" s="54" t="s">
        <v>35</v>
      </c>
      <c r="E68" s="54" t="s">
        <v>19</v>
      </c>
      <c r="F68" s="56"/>
      <c r="G68" s="57">
        <v>0</v>
      </c>
      <c r="H68" s="57">
        <v>2.7</v>
      </c>
      <c r="I68" s="57">
        <v>0</v>
      </c>
      <c r="J68" s="57">
        <v>0</v>
      </c>
      <c r="K68" s="65"/>
      <c r="L68" s="27"/>
      <c r="M68" s="64"/>
      <c r="N68" s="64"/>
      <c r="O68" s="64"/>
      <c r="P68" s="64"/>
      <c r="Q68" s="64"/>
      <c r="R68" s="64"/>
      <c r="S68" s="64"/>
      <c r="T68" s="64"/>
    </row>
    <row r="69" spans="1:20" ht="12" customHeight="1" x14ac:dyDescent="0.25">
      <c r="A69" s="64"/>
      <c r="B69" s="65"/>
      <c r="C69" s="54"/>
      <c r="D69" s="54" t="s">
        <v>20</v>
      </c>
      <c r="E69" s="54"/>
      <c r="F69" s="56"/>
      <c r="G69" s="57">
        <f t="shared" ref="G69:J69" si="41">SUM(G67:G68)</f>
        <v>0</v>
      </c>
      <c r="H69" s="57">
        <f t="shared" si="41"/>
        <v>11.399999999999999</v>
      </c>
      <c r="I69" s="57">
        <f t="shared" si="41"/>
        <v>0</v>
      </c>
      <c r="J69" s="57">
        <f t="shared" si="41"/>
        <v>0</v>
      </c>
      <c r="K69" s="65"/>
      <c r="L69" s="27"/>
      <c r="M69" s="64"/>
      <c r="N69" s="64"/>
      <c r="O69" s="64"/>
      <c r="P69" s="64"/>
      <c r="Q69" s="64"/>
      <c r="R69" s="64"/>
      <c r="S69" s="64"/>
      <c r="T69" s="64"/>
    </row>
    <row r="70" spans="1:20" ht="12.75" customHeight="1" x14ac:dyDescent="0.25">
      <c r="A70" s="64"/>
      <c r="B70" s="65"/>
      <c r="C70" s="54"/>
      <c r="D70" s="54"/>
      <c r="E70" s="54"/>
      <c r="F70" s="56"/>
      <c r="G70" s="57"/>
      <c r="H70" s="57"/>
      <c r="I70" s="57"/>
      <c r="J70" s="57"/>
      <c r="K70" s="65"/>
      <c r="L70" s="27"/>
      <c r="M70" s="64"/>
      <c r="N70" s="64"/>
      <c r="O70" s="64"/>
      <c r="P70" s="64"/>
      <c r="Q70" s="64"/>
      <c r="R70" s="64"/>
      <c r="S70" s="64"/>
      <c r="T70" s="64"/>
    </row>
    <row r="71" spans="1:20" ht="12.75" customHeight="1" x14ac:dyDescent="0.25">
      <c r="A71" s="64"/>
      <c r="B71" s="65"/>
      <c r="C71" s="54"/>
      <c r="D71" s="54"/>
      <c r="E71" s="54"/>
      <c r="F71" s="56"/>
      <c r="G71" s="57"/>
      <c r="H71" s="57"/>
      <c r="I71" s="57"/>
      <c r="J71" s="57"/>
      <c r="K71" s="65"/>
      <c r="L71" s="27"/>
      <c r="M71" s="64"/>
      <c r="N71" s="64"/>
      <c r="O71" s="64"/>
      <c r="P71" s="64"/>
      <c r="Q71" s="64"/>
      <c r="R71" s="64"/>
      <c r="S71" s="64"/>
      <c r="T71" s="64"/>
    </row>
    <row r="72" spans="1:20" ht="12.75" customHeight="1" x14ac:dyDescent="0.25">
      <c r="A72" s="67"/>
      <c r="B72" s="68"/>
      <c r="C72" s="58"/>
      <c r="D72" s="58"/>
      <c r="E72" s="58"/>
      <c r="F72" s="59"/>
      <c r="G72" s="69"/>
      <c r="H72" s="69"/>
      <c r="I72" s="69"/>
      <c r="J72" s="69"/>
      <c r="K72" s="68"/>
      <c r="L72" s="34"/>
      <c r="M72" s="67"/>
      <c r="N72" s="67"/>
      <c r="O72" s="67"/>
      <c r="P72" s="67"/>
      <c r="Q72" s="67"/>
      <c r="R72" s="67"/>
      <c r="S72" s="67"/>
      <c r="T72" s="67"/>
    </row>
    <row r="73" spans="1:20" ht="12" hidden="1" customHeight="1" x14ac:dyDescent="0.25">
      <c r="A73" s="62"/>
      <c r="B73" s="17" t="s">
        <v>49</v>
      </c>
      <c r="C73" s="51"/>
      <c r="D73" s="51"/>
      <c r="E73" s="51"/>
      <c r="F73" s="52"/>
      <c r="G73" s="53"/>
      <c r="H73" s="53"/>
      <c r="I73" s="53"/>
      <c r="J73" s="53"/>
      <c r="K73" s="17" t="s">
        <v>60</v>
      </c>
      <c r="L73" s="42" t="s">
        <v>15</v>
      </c>
      <c r="M73" s="42">
        <v>100</v>
      </c>
      <c r="N73" s="42">
        <v>0</v>
      </c>
      <c r="O73" s="42">
        <v>0</v>
      </c>
      <c r="P73" s="42">
        <v>0</v>
      </c>
      <c r="Q73" s="42">
        <v>0</v>
      </c>
      <c r="R73" s="42">
        <v>0</v>
      </c>
      <c r="S73" s="42">
        <v>0</v>
      </c>
      <c r="T73" s="42">
        <v>0</v>
      </c>
    </row>
    <row r="74" spans="1:20" ht="12" hidden="1" customHeight="1" x14ac:dyDescent="0.25">
      <c r="A74" s="64"/>
      <c r="B74" s="33"/>
      <c r="C74" s="54"/>
      <c r="D74" s="54"/>
      <c r="E74" s="54" t="s">
        <v>18</v>
      </c>
      <c r="F74" s="56">
        <f>F81</f>
        <v>29.1</v>
      </c>
      <c r="G74" s="57">
        <f t="shared" ref="G74" si="42">G81</f>
        <v>0</v>
      </c>
      <c r="H74" s="57">
        <f t="shared" ref="H74:H75" si="43">H81</f>
        <v>0</v>
      </c>
      <c r="I74" s="57">
        <f t="shared" ref="I74:J74" si="44">I81</f>
        <v>0</v>
      </c>
      <c r="J74" s="57">
        <f t="shared" si="44"/>
        <v>0</v>
      </c>
      <c r="K74" s="33"/>
      <c r="L74" s="27"/>
      <c r="M74" s="27"/>
      <c r="N74" s="27"/>
      <c r="O74" s="27"/>
      <c r="P74" s="27"/>
      <c r="Q74" s="27"/>
      <c r="R74" s="27"/>
      <c r="S74" s="27"/>
      <c r="T74" s="27"/>
    </row>
    <row r="75" spans="1:20" ht="12" hidden="1" customHeight="1" x14ac:dyDescent="0.25">
      <c r="A75" s="64"/>
      <c r="B75" s="33"/>
      <c r="C75" s="54"/>
      <c r="D75" s="54"/>
      <c r="E75" s="55" t="s">
        <v>19</v>
      </c>
      <c r="F75" s="56">
        <f>F82</f>
        <v>8.8000000000000007</v>
      </c>
      <c r="G75" s="57">
        <f t="shared" ref="G75" si="45">G82</f>
        <v>0</v>
      </c>
      <c r="H75" s="57">
        <f t="shared" si="43"/>
        <v>0</v>
      </c>
      <c r="I75" s="57">
        <f t="shared" ref="I75:J75" si="46">I82</f>
        <v>0</v>
      </c>
      <c r="J75" s="57">
        <f t="shared" si="46"/>
        <v>0</v>
      </c>
      <c r="K75" s="33"/>
      <c r="L75" s="27"/>
      <c r="M75" s="27"/>
      <c r="N75" s="27"/>
      <c r="O75" s="27"/>
      <c r="P75" s="27"/>
      <c r="Q75" s="27"/>
      <c r="R75" s="27"/>
      <c r="S75" s="27"/>
      <c r="T75" s="27"/>
    </row>
    <row r="76" spans="1:20" ht="12" hidden="1" customHeight="1" x14ac:dyDescent="0.25">
      <c r="A76" s="64"/>
      <c r="B76" s="33"/>
      <c r="C76" s="54"/>
      <c r="D76" s="54"/>
      <c r="E76" s="54"/>
      <c r="F76" s="56">
        <f t="shared" ref="F76:H76" si="47">SUM(F74:F75)</f>
        <v>37.900000000000006</v>
      </c>
      <c r="G76" s="57">
        <f t="shared" ref="G76" si="48">SUM(G74:G75)</f>
        <v>0</v>
      </c>
      <c r="H76" s="57">
        <f t="shared" si="47"/>
        <v>0</v>
      </c>
      <c r="I76" s="57">
        <f t="shared" ref="I76:J76" si="49">SUM(I74:I75)</f>
        <v>0</v>
      </c>
      <c r="J76" s="57">
        <f t="shared" si="49"/>
        <v>0</v>
      </c>
      <c r="K76" s="33"/>
      <c r="L76" s="27"/>
      <c r="M76" s="27"/>
      <c r="N76" s="27"/>
      <c r="O76" s="27"/>
      <c r="P76" s="27"/>
      <c r="Q76" s="27"/>
      <c r="R76" s="27"/>
      <c r="S76" s="27"/>
      <c r="T76" s="27"/>
    </row>
    <row r="77" spans="1:20" ht="12" hidden="1" customHeight="1" x14ac:dyDescent="0.25">
      <c r="A77" s="64"/>
      <c r="B77" s="33"/>
      <c r="C77" s="54"/>
      <c r="D77" s="54"/>
      <c r="E77" s="54"/>
      <c r="F77" s="56"/>
      <c r="G77" s="57"/>
      <c r="H77" s="57"/>
      <c r="I77" s="57"/>
      <c r="J77" s="57"/>
      <c r="K77" s="33"/>
      <c r="L77" s="27"/>
      <c r="M77" s="27"/>
      <c r="N77" s="27"/>
      <c r="O77" s="27"/>
      <c r="P77" s="27"/>
      <c r="Q77" s="27"/>
      <c r="R77" s="27"/>
      <c r="S77" s="27"/>
      <c r="T77" s="27"/>
    </row>
    <row r="78" spans="1:20" ht="12" hidden="1" customHeight="1" x14ac:dyDescent="0.25">
      <c r="A78" s="64"/>
      <c r="B78" s="33"/>
      <c r="C78" s="54"/>
      <c r="D78" s="54"/>
      <c r="E78" s="54"/>
      <c r="F78" s="56"/>
      <c r="G78" s="57"/>
      <c r="H78" s="57"/>
      <c r="I78" s="57"/>
      <c r="J78" s="57"/>
      <c r="K78" s="33"/>
      <c r="L78" s="27"/>
      <c r="M78" s="27"/>
      <c r="N78" s="27"/>
      <c r="O78" s="27"/>
      <c r="P78" s="27"/>
      <c r="Q78" s="27"/>
      <c r="R78" s="27"/>
      <c r="S78" s="27"/>
      <c r="T78" s="27"/>
    </row>
    <row r="79" spans="1:20" ht="12" hidden="1" customHeight="1" x14ac:dyDescent="0.25">
      <c r="A79" s="67"/>
      <c r="B79" s="37"/>
      <c r="C79" s="58"/>
      <c r="D79" s="58"/>
      <c r="E79" s="58"/>
      <c r="F79" s="59"/>
      <c r="G79" s="69"/>
      <c r="H79" s="69"/>
      <c r="I79" s="69"/>
      <c r="J79" s="69"/>
      <c r="K79" s="37"/>
      <c r="L79" s="34"/>
      <c r="M79" s="34"/>
      <c r="N79" s="34"/>
      <c r="O79" s="34"/>
      <c r="P79" s="34"/>
      <c r="Q79" s="34"/>
      <c r="R79" s="34"/>
      <c r="S79" s="34"/>
      <c r="T79" s="34"/>
    </row>
    <row r="80" spans="1:20" ht="12.75" hidden="1" customHeight="1" x14ac:dyDescent="0.25">
      <c r="A80" s="64"/>
      <c r="B80" s="63" t="s">
        <v>50</v>
      </c>
      <c r="C80" s="54"/>
      <c r="D80" s="54"/>
      <c r="E80" s="51"/>
      <c r="F80" s="52"/>
      <c r="G80" s="53"/>
      <c r="H80" s="53"/>
      <c r="I80" s="53"/>
      <c r="J80" s="53"/>
      <c r="K80" s="17" t="s">
        <v>61</v>
      </c>
      <c r="L80" s="42" t="s">
        <v>23</v>
      </c>
      <c r="M80" s="64">
        <v>7</v>
      </c>
      <c r="N80" s="64">
        <v>0</v>
      </c>
      <c r="O80" s="64">
        <v>0</v>
      </c>
      <c r="P80" s="64">
        <v>0</v>
      </c>
      <c r="Q80" s="64">
        <v>0</v>
      </c>
      <c r="R80" s="64">
        <v>0</v>
      </c>
      <c r="S80" s="64">
        <v>0</v>
      </c>
      <c r="T80" s="64">
        <v>0</v>
      </c>
    </row>
    <row r="81" spans="1:20" ht="12.75" hidden="1" customHeight="1" x14ac:dyDescent="0.25">
      <c r="A81" s="64"/>
      <c r="B81" s="65"/>
      <c r="C81" s="54"/>
      <c r="D81" s="54"/>
      <c r="E81" s="54" t="s">
        <v>18</v>
      </c>
      <c r="F81" s="56">
        <v>29.1</v>
      </c>
      <c r="G81" s="57"/>
      <c r="H81" s="57"/>
      <c r="I81" s="57"/>
      <c r="J81" s="57"/>
      <c r="K81" s="33"/>
      <c r="L81" s="27"/>
      <c r="M81" s="64"/>
      <c r="N81" s="64"/>
      <c r="O81" s="64"/>
      <c r="P81" s="64"/>
      <c r="Q81" s="64"/>
      <c r="R81" s="64"/>
      <c r="S81" s="64"/>
      <c r="T81" s="64"/>
    </row>
    <row r="82" spans="1:20" ht="12.75" hidden="1" customHeight="1" x14ac:dyDescent="0.25">
      <c r="A82" s="64"/>
      <c r="B82" s="65"/>
      <c r="C82" s="54"/>
      <c r="D82" s="54"/>
      <c r="E82" s="55" t="s">
        <v>19</v>
      </c>
      <c r="F82" s="56">
        <v>8.8000000000000007</v>
      </c>
      <c r="G82" s="57"/>
      <c r="H82" s="57"/>
      <c r="I82" s="57"/>
      <c r="J82" s="57"/>
      <c r="K82" s="33"/>
      <c r="L82" s="27"/>
      <c r="M82" s="64"/>
      <c r="N82" s="64"/>
      <c r="O82" s="64"/>
      <c r="P82" s="64"/>
      <c r="Q82" s="64"/>
      <c r="R82" s="64"/>
      <c r="S82" s="64"/>
      <c r="T82" s="64"/>
    </row>
    <row r="83" spans="1:20" ht="12.75" hidden="1" customHeight="1" x14ac:dyDescent="0.25">
      <c r="A83" s="64"/>
      <c r="B83" s="65"/>
      <c r="C83" s="54"/>
      <c r="D83" s="54"/>
      <c r="E83" s="54"/>
      <c r="F83" s="56">
        <f t="shared" ref="F83:H83" si="50">SUM(F81:F82)</f>
        <v>37.900000000000006</v>
      </c>
      <c r="G83" s="57">
        <f t="shared" ref="G83" si="51">SUM(G81:G82)</f>
        <v>0</v>
      </c>
      <c r="H83" s="57">
        <f t="shared" si="50"/>
        <v>0</v>
      </c>
      <c r="I83" s="57">
        <f t="shared" ref="I83:J83" si="52">SUM(I81:I82)</f>
        <v>0</v>
      </c>
      <c r="J83" s="57">
        <f t="shared" si="52"/>
        <v>0</v>
      </c>
      <c r="K83" s="33"/>
      <c r="L83" s="27"/>
      <c r="M83" s="64"/>
      <c r="N83" s="64"/>
      <c r="O83" s="64"/>
      <c r="P83" s="64"/>
      <c r="Q83" s="64"/>
      <c r="R83" s="64"/>
      <c r="S83" s="64"/>
      <c r="T83" s="64"/>
    </row>
    <row r="84" spans="1:20" ht="12.75" hidden="1" customHeight="1" x14ac:dyDescent="0.25">
      <c r="A84" s="64"/>
      <c r="B84" s="65"/>
      <c r="C84" s="54"/>
      <c r="D84" s="54"/>
      <c r="E84" s="54"/>
      <c r="F84" s="56"/>
      <c r="G84" s="57"/>
      <c r="H84" s="57"/>
      <c r="I84" s="57"/>
      <c r="J84" s="57"/>
      <c r="K84" s="33"/>
      <c r="L84" s="27"/>
      <c r="M84" s="64"/>
      <c r="N84" s="64"/>
      <c r="O84" s="64"/>
      <c r="P84" s="64"/>
      <c r="Q84" s="64"/>
      <c r="R84" s="64"/>
      <c r="S84" s="64"/>
      <c r="T84" s="64"/>
    </row>
    <row r="85" spans="1:20" ht="12.75" hidden="1" customHeight="1" x14ac:dyDescent="0.25">
      <c r="A85" s="64"/>
      <c r="B85" s="65"/>
      <c r="C85" s="54"/>
      <c r="D85" s="54"/>
      <c r="E85" s="54"/>
      <c r="F85" s="56"/>
      <c r="G85" s="57"/>
      <c r="H85" s="57"/>
      <c r="I85" s="57"/>
      <c r="J85" s="57"/>
      <c r="K85" s="33"/>
      <c r="L85" s="27"/>
      <c r="M85" s="64"/>
      <c r="N85" s="64"/>
      <c r="O85" s="64"/>
      <c r="P85" s="64"/>
      <c r="Q85" s="64"/>
      <c r="R85" s="64"/>
      <c r="S85" s="64"/>
      <c r="T85" s="64"/>
    </row>
    <row r="86" spans="1:20" ht="12.75" hidden="1" customHeight="1" x14ac:dyDescent="0.25">
      <c r="A86" s="64"/>
      <c r="B86" s="68"/>
      <c r="C86" s="54"/>
      <c r="D86" s="54"/>
      <c r="E86" s="54"/>
      <c r="F86" s="56"/>
      <c r="G86" s="57"/>
      <c r="H86" s="57"/>
      <c r="I86" s="57"/>
      <c r="J86" s="57"/>
      <c r="K86" s="37"/>
      <c r="L86" s="34"/>
      <c r="M86" s="64"/>
      <c r="N86" s="64"/>
      <c r="O86" s="64"/>
      <c r="P86" s="64"/>
      <c r="Q86" s="64"/>
      <c r="R86" s="64"/>
      <c r="S86" s="64"/>
      <c r="T86" s="64"/>
    </row>
    <row r="87" spans="1:20" ht="12" customHeight="1" x14ac:dyDescent="0.25">
      <c r="A87" s="42"/>
      <c r="B87" s="17" t="s">
        <v>51</v>
      </c>
      <c r="C87" s="71" t="s">
        <v>16</v>
      </c>
      <c r="D87" s="71" t="s">
        <v>17</v>
      </c>
      <c r="E87" s="41" t="s">
        <v>18</v>
      </c>
      <c r="F87" s="52">
        <f t="shared" ref="F87:H89" si="53">F97</f>
        <v>1690.4</v>
      </c>
      <c r="G87" s="53">
        <f t="shared" si="53"/>
        <v>1544</v>
      </c>
      <c r="H87" s="53">
        <f>H97</f>
        <v>1559.8</v>
      </c>
      <c r="I87" s="53">
        <f t="shared" ref="I87:J87" si="54">I97</f>
        <v>2796.9</v>
      </c>
      <c r="J87" s="53">
        <f t="shared" si="54"/>
        <v>2796.9</v>
      </c>
      <c r="K87" s="17" t="s">
        <v>62</v>
      </c>
      <c r="L87" s="17" t="s">
        <v>15</v>
      </c>
      <c r="M87" s="17">
        <v>100</v>
      </c>
      <c r="N87" s="17">
        <v>100</v>
      </c>
      <c r="O87" s="17">
        <v>100</v>
      </c>
      <c r="P87" s="17">
        <v>100</v>
      </c>
      <c r="Q87" s="17">
        <v>100</v>
      </c>
      <c r="R87" s="17">
        <v>100</v>
      </c>
      <c r="S87" s="17">
        <v>100</v>
      </c>
      <c r="T87" s="17">
        <v>100</v>
      </c>
    </row>
    <row r="88" spans="1:20" ht="12" hidden="1" customHeight="1" x14ac:dyDescent="0.25">
      <c r="A88" s="27"/>
      <c r="B88" s="33"/>
      <c r="C88" s="71" t="s">
        <v>16</v>
      </c>
      <c r="D88" s="71" t="s">
        <v>17</v>
      </c>
      <c r="E88" s="41" t="s">
        <v>24</v>
      </c>
      <c r="F88" s="52">
        <f t="shared" si="53"/>
        <v>0</v>
      </c>
      <c r="G88" s="53">
        <f t="shared" ref="G88" si="55">G98</f>
        <v>0</v>
      </c>
      <c r="H88" s="53">
        <f t="shared" si="53"/>
        <v>0</v>
      </c>
      <c r="I88" s="53">
        <f t="shared" ref="I88:J88" si="56">I98</f>
        <v>0</v>
      </c>
      <c r="J88" s="53">
        <f t="shared" si="56"/>
        <v>0</v>
      </c>
      <c r="K88" s="33"/>
      <c r="L88" s="33"/>
      <c r="M88" s="33"/>
      <c r="N88" s="33"/>
      <c r="O88" s="33"/>
      <c r="P88" s="33"/>
      <c r="Q88" s="33"/>
      <c r="R88" s="33"/>
      <c r="S88" s="33"/>
      <c r="T88" s="33"/>
    </row>
    <row r="89" spans="1:20" ht="12" customHeight="1" x14ac:dyDescent="0.25">
      <c r="A89" s="27"/>
      <c r="B89" s="33"/>
      <c r="C89" s="71" t="s">
        <v>16</v>
      </c>
      <c r="D89" s="71" t="s">
        <v>17</v>
      </c>
      <c r="E89" s="41" t="s">
        <v>19</v>
      </c>
      <c r="F89" s="52">
        <f t="shared" si="53"/>
        <v>492.3</v>
      </c>
      <c r="G89" s="53">
        <f t="shared" ref="G89" si="57">G99</f>
        <v>453.69999999999993</v>
      </c>
      <c r="H89" s="53">
        <f t="shared" si="53"/>
        <v>471.1</v>
      </c>
      <c r="I89" s="53">
        <f t="shared" ref="I89:J89" si="58">I99</f>
        <v>844.7</v>
      </c>
      <c r="J89" s="53">
        <f t="shared" si="58"/>
        <v>844.7</v>
      </c>
      <c r="K89" s="33"/>
      <c r="L89" s="33"/>
      <c r="M89" s="33"/>
      <c r="N89" s="33"/>
      <c r="O89" s="33"/>
      <c r="P89" s="33"/>
      <c r="Q89" s="33"/>
      <c r="R89" s="33"/>
      <c r="S89" s="33"/>
      <c r="T89" s="33"/>
    </row>
    <row r="90" spans="1:20" ht="12" customHeight="1" x14ac:dyDescent="0.25">
      <c r="A90" s="27"/>
      <c r="B90" s="33"/>
      <c r="C90" s="71" t="s">
        <v>16</v>
      </c>
      <c r="D90" s="71" t="s">
        <v>17</v>
      </c>
      <c r="E90" s="41" t="s">
        <v>25</v>
      </c>
      <c r="F90" s="52">
        <f t="shared" ref="F90:H92" si="59">F101</f>
        <v>1784.9</v>
      </c>
      <c r="G90" s="53">
        <f t="shared" ref="G90" si="60">G101</f>
        <v>1910.8000000000002</v>
      </c>
      <c r="H90" s="53">
        <f t="shared" si="59"/>
        <v>1396.8</v>
      </c>
      <c r="I90" s="53">
        <f t="shared" ref="I90:J90" si="61">I101</f>
        <v>847.4</v>
      </c>
      <c r="J90" s="53">
        <f t="shared" si="61"/>
        <v>241.3</v>
      </c>
      <c r="K90" s="33"/>
      <c r="L90" s="33"/>
      <c r="M90" s="33"/>
      <c r="N90" s="33"/>
      <c r="O90" s="33"/>
      <c r="P90" s="33"/>
      <c r="Q90" s="33"/>
      <c r="R90" s="33"/>
      <c r="S90" s="33"/>
      <c r="T90" s="33"/>
    </row>
    <row r="91" spans="1:20" ht="12" hidden="1" customHeight="1" x14ac:dyDescent="0.25">
      <c r="A91" s="72"/>
      <c r="B91" s="65"/>
      <c r="C91" s="71" t="s">
        <v>16</v>
      </c>
      <c r="D91" s="71" t="s">
        <v>17</v>
      </c>
      <c r="E91" s="41" t="s">
        <v>26</v>
      </c>
      <c r="F91" s="52">
        <f t="shared" si="59"/>
        <v>0.8</v>
      </c>
      <c r="G91" s="53">
        <f t="shared" ref="G91" si="62">G102</f>
        <v>0</v>
      </c>
      <c r="H91" s="53">
        <f t="shared" si="59"/>
        <v>0</v>
      </c>
      <c r="I91" s="53">
        <f t="shared" ref="I91:J91" si="63">I102</f>
        <v>0</v>
      </c>
      <c r="J91" s="53">
        <f t="shared" si="63"/>
        <v>0</v>
      </c>
      <c r="K91" s="65"/>
      <c r="L91" s="73"/>
      <c r="M91" s="73"/>
      <c r="N91" s="73"/>
      <c r="O91" s="73"/>
      <c r="P91" s="73"/>
      <c r="Q91" s="73"/>
      <c r="R91" s="73"/>
      <c r="S91" s="73"/>
      <c r="T91" s="73"/>
    </row>
    <row r="92" spans="1:20" ht="12" hidden="1" customHeight="1" x14ac:dyDescent="0.25">
      <c r="A92" s="72"/>
      <c r="B92" s="65"/>
      <c r="C92" s="71" t="s">
        <v>16</v>
      </c>
      <c r="D92" s="71" t="s">
        <v>17</v>
      </c>
      <c r="E92" s="41" t="s">
        <v>27</v>
      </c>
      <c r="F92" s="74">
        <f t="shared" si="59"/>
        <v>0</v>
      </c>
      <c r="G92" s="75">
        <f t="shared" ref="G92" si="64">G103</f>
        <v>0</v>
      </c>
      <c r="H92" s="75">
        <f t="shared" si="59"/>
        <v>0</v>
      </c>
      <c r="I92" s="75">
        <f t="shared" ref="I92:J92" si="65">I103</f>
        <v>0</v>
      </c>
      <c r="J92" s="75">
        <f t="shared" si="65"/>
        <v>0</v>
      </c>
      <c r="K92" s="65"/>
      <c r="L92" s="73"/>
      <c r="M92" s="73"/>
      <c r="N92" s="73"/>
      <c r="O92" s="73"/>
      <c r="P92" s="73"/>
      <c r="Q92" s="73"/>
      <c r="R92" s="73"/>
      <c r="S92" s="73"/>
      <c r="T92" s="73"/>
    </row>
    <row r="93" spans="1:20" ht="69.75" customHeight="1" x14ac:dyDescent="0.25">
      <c r="A93" s="72"/>
      <c r="B93" s="65"/>
      <c r="C93" s="58"/>
      <c r="D93" s="58" t="s">
        <v>20</v>
      </c>
      <c r="E93" s="76"/>
      <c r="F93" s="74">
        <f>SUM(F87:F92)</f>
        <v>3968.4000000000005</v>
      </c>
      <c r="G93" s="75">
        <f>G104</f>
        <v>3908.5</v>
      </c>
      <c r="H93" s="75">
        <f>H104</f>
        <v>3427.7</v>
      </c>
      <c r="I93" s="75">
        <f>I104</f>
        <v>4489</v>
      </c>
      <c r="J93" s="75">
        <f>J104</f>
        <v>3882.9000000000005</v>
      </c>
      <c r="K93" s="65"/>
      <c r="L93" s="73"/>
      <c r="M93" s="73"/>
      <c r="N93" s="73"/>
      <c r="O93" s="73"/>
      <c r="P93" s="73"/>
      <c r="Q93" s="73"/>
      <c r="R93" s="73"/>
      <c r="S93" s="73"/>
      <c r="T93" s="73"/>
    </row>
    <row r="94" spans="1:20" ht="12" customHeight="1" x14ac:dyDescent="0.25">
      <c r="A94" s="72"/>
      <c r="B94" s="77"/>
      <c r="C94" s="71" t="s">
        <v>16</v>
      </c>
      <c r="D94" s="71" t="s">
        <v>35</v>
      </c>
      <c r="E94" s="71" t="s">
        <v>18</v>
      </c>
      <c r="F94" s="74"/>
      <c r="G94" s="75">
        <f>G105</f>
        <v>0</v>
      </c>
      <c r="H94" s="75">
        <f>H105</f>
        <v>81.900000000000006</v>
      </c>
      <c r="I94" s="75">
        <f t="shared" ref="I94:J94" si="66">I105</f>
        <v>0</v>
      </c>
      <c r="J94" s="75">
        <f t="shared" si="66"/>
        <v>0</v>
      </c>
      <c r="K94" s="77"/>
      <c r="L94" s="77"/>
      <c r="M94" s="72"/>
      <c r="N94" s="72"/>
      <c r="O94" s="72"/>
      <c r="P94" s="72"/>
      <c r="Q94" s="72"/>
      <c r="R94" s="72"/>
      <c r="S94" s="72"/>
      <c r="T94" s="72"/>
    </row>
    <row r="95" spans="1:20" ht="12" customHeight="1" x14ac:dyDescent="0.25">
      <c r="A95" s="72"/>
      <c r="B95" s="77"/>
      <c r="C95" s="71" t="s">
        <v>16</v>
      </c>
      <c r="D95" s="71" t="s">
        <v>35</v>
      </c>
      <c r="E95" s="71" t="s">
        <v>19</v>
      </c>
      <c r="F95" s="74"/>
      <c r="G95" s="75">
        <f>G106</f>
        <v>0</v>
      </c>
      <c r="H95" s="75">
        <f>H106</f>
        <v>24.7</v>
      </c>
      <c r="I95" s="75">
        <f t="shared" ref="I95:J95" si="67">I106</f>
        <v>0</v>
      </c>
      <c r="J95" s="75">
        <f t="shared" si="67"/>
        <v>0</v>
      </c>
      <c r="K95" s="77"/>
      <c r="L95" s="77"/>
      <c r="M95" s="72"/>
      <c r="N95" s="72"/>
      <c r="O95" s="72"/>
      <c r="P95" s="72"/>
      <c r="Q95" s="72"/>
      <c r="R95" s="72"/>
      <c r="S95" s="72"/>
      <c r="T95" s="72"/>
    </row>
    <row r="96" spans="1:20" ht="12" customHeight="1" x14ac:dyDescent="0.25">
      <c r="A96" s="78"/>
      <c r="B96" s="79"/>
      <c r="C96" s="71"/>
      <c r="D96" s="71" t="s">
        <v>20</v>
      </c>
      <c r="E96" s="71"/>
      <c r="F96" s="74"/>
      <c r="G96" s="75">
        <f t="shared" ref="G96:J96" si="68">SUM(G94:G95)</f>
        <v>0</v>
      </c>
      <c r="H96" s="75">
        <f t="shared" si="68"/>
        <v>106.60000000000001</v>
      </c>
      <c r="I96" s="75">
        <f t="shared" si="68"/>
        <v>0</v>
      </c>
      <c r="J96" s="75">
        <f t="shared" si="68"/>
        <v>0</v>
      </c>
      <c r="K96" s="79"/>
      <c r="L96" s="79"/>
      <c r="M96" s="78"/>
      <c r="N96" s="78"/>
      <c r="O96" s="78"/>
      <c r="P96" s="78"/>
      <c r="Q96" s="78"/>
      <c r="R96" s="78"/>
      <c r="S96" s="78"/>
      <c r="T96" s="78"/>
    </row>
    <row r="97" spans="1:20" ht="12" customHeight="1" x14ac:dyDescent="0.25">
      <c r="A97" s="42"/>
      <c r="B97" s="17" t="s">
        <v>31</v>
      </c>
      <c r="C97" s="71" t="s">
        <v>16</v>
      </c>
      <c r="D97" s="71" t="s">
        <v>17</v>
      </c>
      <c r="E97" s="41" t="s">
        <v>18</v>
      </c>
      <c r="F97" s="74">
        <f>1719.5-29.1</f>
        <v>1690.4</v>
      </c>
      <c r="G97" s="53">
        <f>1777.4-233.4</f>
        <v>1544</v>
      </c>
      <c r="H97" s="53">
        <f>2017.1-457.3</f>
        <v>1559.8</v>
      </c>
      <c r="I97" s="53">
        <v>2796.9</v>
      </c>
      <c r="J97" s="53">
        <v>2796.9</v>
      </c>
      <c r="K97" s="17" t="s">
        <v>28</v>
      </c>
      <c r="L97" s="42" t="s">
        <v>22</v>
      </c>
      <c r="M97" s="42">
        <v>0</v>
      </c>
      <c r="N97" s="42">
        <v>0</v>
      </c>
      <c r="O97" s="42">
        <v>0</v>
      </c>
      <c r="P97" s="42">
        <v>0</v>
      </c>
      <c r="Q97" s="42">
        <v>0</v>
      </c>
      <c r="R97" s="17">
        <v>0</v>
      </c>
      <c r="S97" s="17">
        <v>0</v>
      </c>
      <c r="T97" s="17">
        <v>0</v>
      </c>
    </row>
    <row r="98" spans="1:20" ht="12" hidden="1" customHeight="1" x14ac:dyDescent="0.25">
      <c r="A98" s="27"/>
      <c r="B98" s="33"/>
      <c r="C98" s="54" t="s">
        <v>16</v>
      </c>
      <c r="D98" s="54" t="s">
        <v>35</v>
      </c>
      <c r="E98" s="41" t="s">
        <v>18</v>
      </c>
      <c r="F98" s="74"/>
      <c r="G98" s="75"/>
      <c r="H98" s="75"/>
      <c r="I98" s="75"/>
      <c r="J98" s="75"/>
      <c r="K98" s="33"/>
      <c r="L98" s="27"/>
      <c r="M98" s="27"/>
      <c r="N98" s="27"/>
      <c r="O98" s="27"/>
      <c r="P98" s="27"/>
      <c r="Q98" s="27"/>
      <c r="R98" s="33"/>
      <c r="S98" s="33"/>
      <c r="T98" s="33"/>
    </row>
    <row r="99" spans="1:20" x14ac:dyDescent="0.25">
      <c r="A99" s="27"/>
      <c r="B99" s="33"/>
      <c r="C99" s="71" t="s">
        <v>16</v>
      </c>
      <c r="D99" s="71" t="s">
        <v>17</v>
      </c>
      <c r="E99" s="41" t="s">
        <v>19</v>
      </c>
      <c r="F99" s="74">
        <f>501.1-8.8</f>
        <v>492.3</v>
      </c>
      <c r="G99" s="53">
        <f>536.8-83.1</f>
        <v>453.69999999999993</v>
      </c>
      <c r="H99" s="53">
        <f>609.2-138.1</f>
        <v>471.1</v>
      </c>
      <c r="I99" s="53">
        <v>844.7</v>
      </c>
      <c r="J99" s="53">
        <v>844.7</v>
      </c>
      <c r="K99" s="33"/>
      <c r="L99" s="27"/>
      <c r="M99" s="27"/>
      <c r="N99" s="27"/>
      <c r="O99" s="27"/>
      <c r="P99" s="27"/>
      <c r="Q99" s="27"/>
      <c r="R99" s="33"/>
      <c r="S99" s="33"/>
      <c r="T99" s="33"/>
    </row>
    <row r="100" spans="1:20" ht="12" hidden="1" customHeight="1" x14ac:dyDescent="0.25">
      <c r="A100" s="27"/>
      <c r="B100" s="33"/>
      <c r="C100" s="54" t="s">
        <v>16</v>
      </c>
      <c r="D100" s="54" t="s">
        <v>35</v>
      </c>
      <c r="E100" s="54" t="s">
        <v>19</v>
      </c>
      <c r="F100" s="74"/>
      <c r="G100" s="53"/>
      <c r="H100" s="53"/>
      <c r="I100" s="53"/>
      <c r="J100" s="53"/>
      <c r="K100" s="33"/>
      <c r="L100" s="27"/>
      <c r="M100" s="27"/>
      <c r="N100" s="27"/>
      <c r="O100" s="27"/>
      <c r="P100" s="27"/>
      <c r="Q100" s="27"/>
      <c r="R100" s="33"/>
      <c r="S100" s="33"/>
      <c r="T100" s="33"/>
    </row>
    <row r="101" spans="1:20" x14ac:dyDescent="0.25">
      <c r="A101" s="27"/>
      <c r="B101" s="33"/>
      <c r="C101" s="71" t="s">
        <v>16</v>
      </c>
      <c r="D101" s="71" t="s">
        <v>17</v>
      </c>
      <c r="E101" s="41" t="s">
        <v>25</v>
      </c>
      <c r="F101" s="74">
        <v>1784.9</v>
      </c>
      <c r="G101" s="75">
        <f>1594.4+316.4</f>
        <v>1910.8000000000002</v>
      </c>
      <c r="H101" s="75">
        <v>1396.8</v>
      </c>
      <c r="I101" s="75">
        <v>847.4</v>
      </c>
      <c r="J101" s="75">
        <v>241.3</v>
      </c>
      <c r="K101" s="33"/>
      <c r="L101" s="27"/>
      <c r="M101" s="27"/>
      <c r="N101" s="27"/>
      <c r="O101" s="27"/>
      <c r="P101" s="27"/>
      <c r="Q101" s="27"/>
      <c r="R101" s="33"/>
      <c r="S101" s="33"/>
      <c r="T101" s="33"/>
    </row>
    <row r="102" spans="1:20" ht="12" hidden="1" customHeight="1" x14ac:dyDescent="0.25">
      <c r="A102" s="27"/>
      <c r="B102" s="33"/>
      <c r="C102" s="71" t="s">
        <v>16</v>
      </c>
      <c r="D102" s="71" t="s">
        <v>17</v>
      </c>
      <c r="E102" s="41" t="s">
        <v>27</v>
      </c>
      <c r="F102" s="74">
        <v>0.8</v>
      </c>
      <c r="G102" s="75"/>
      <c r="H102" s="75"/>
      <c r="I102" s="75"/>
      <c r="J102" s="75"/>
      <c r="K102" s="33"/>
      <c r="L102" s="27"/>
      <c r="M102" s="27"/>
      <c r="N102" s="27"/>
      <c r="O102" s="27"/>
      <c r="P102" s="27"/>
      <c r="Q102" s="27"/>
      <c r="R102" s="33"/>
      <c r="S102" s="33"/>
      <c r="T102" s="33"/>
    </row>
    <row r="103" spans="1:20" ht="12" hidden="1" customHeight="1" x14ac:dyDescent="0.25">
      <c r="A103" s="27"/>
      <c r="B103" s="33"/>
      <c r="C103" s="71" t="s">
        <v>16</v>
      </c>
      <c r="D103" s="71" t="s">
        <v>17</v>
      </c>
      <c r="E103" s="41" t="s">
        <v>29</v>
      </c>
      <c r="F103" s="74">
        <v>0</v>
      </c>
      <c r="G103" s="75"/>
      <c r="H103" s="75"/>
      <c r="I103" s="75"/>
      <c r="J103" s="75"/>
      <c r="K103" s="33"/>
      <c r="L103" s="27"/>
      <c r="M103" s="27"/>
      <c r="N103" s="27"/>
      <c r="O103" s="27"/>
      <c r="P103" s="27"/>
      <c r="Q103" s="27"/>
      <c r="R103" s="33"/>
      <c r="S103" s="33"/>
      <c r="T103" s="33"/>
    </row>
    <row r="104" spans="1:20" x14ac:dyDescent="0.25">
      <c r="A104" s="27"/>
      <c r="B104" s="33"/>
      <c r="C104" s="58"/>
      <c r="D104" s="58" t="s">
        <v>20</v>
      </c>
      <c r="E104" s="76"/>
      <c r="F104" s="59">
        <f>SUM(F97:F103)</f>
        <v>3968.4000000000005</v>
      </c>
      <c r="G104" s="69">
        <f>SUM(G97:G103)</f>
        <v>3908.5</v>
      </c>
      <c r="H104" s="69">
        <f>SUM(H97:H103)</f>
        <v>3427.7</v>
      </c>
      <c r="I104" s="69">
        <f t="shared" ref="I104:J104" si="69">SUM(I97:I103)</f>
        <v>4489</v>
      </c>
      <c r="J104" s="69">
        <f t="shared" si="69"/>
        <v>3882.9000000000005</v>
      </c>
      <c r="K104" s="33"/>
      <c r="L104" s="27"/>
      <c r="M104" s="27"/>
      <c r="N104" s="27"/>
      <c r="O104" s="27"/>
      <c r="P104" s="27"/>
      <c r="Q104" s="27"/>
      <c r="R104" s="33"/>
      <c r="S104" s="33"/>
      <c r="T104" s="33"/>
    </row>
    <row r="105" spans="1:20" ht="12" customHeight="1" x14ac:dyDescent="0.25">
      <c r="A105" s="72"/>
      <c r="B105" s="77"/>
      <c r="C105" s="54" t="s">
        <v>16</v>
      </c>
      <c r="D105" s="54" t="s">
        <v>35</v>
      </c>
      <c r="E105" s="54" t="s">
        <v>18</v>
      </c>
      <c r="F105" s="56"/>
      <c r="G105" s="57">
        <v>0</v>
      </c>
      <c r="H105" s="57">
        <v>81.900000000000006</v>
      </c>
      <c r="I105" s="57">
        <v>0</v>
      </c>
      <c r="J105" s="57">
        <v>0</v>
      </c>
      <c r="K105" s="77"/>
      <c r="L105" s="72"/>
      <c r="M105" s="72"/>
      <c r="N105" s="72"/>
      <c r="O105" s="72"/>
      <c r="P105" s="72"/>
      <c r="Q105" s="72"/>
      <c r="R105" s="72"/>
      <c r="S105" s="72"/>
      <c r="T105" s="72"/>
    </row>
    <row r="106" spans="1:20" ht="12" customHeight="1" x14ac:dyDescent="0.25">
      <c r="A106" s="72"/>
      <c r="B106" s="77"/>
      <c r="C106" s="54" t="s">
        <v>16</v>
      </c>
      <c r="D106" s="54" t="s">
        <v>35</v>
      </c>
      <c r="E106" s="54" t="s">
        <v>19</v>
      </c>
      <c r="F106" s="56"/>
      <c r="G106" s="57">
        <v>0</v>
      </c>
      <c r="H106" s="57">
        <v>24.7</v>
      </c>
      <c r="I106" s="57">
        <v>0</v>
      </c>
      <c r="J106" s="57">
        <v>0</v>
      </c>
      <c r="K106" s="77"/>
      <c r="L106" s="72"/>
      <c r="M106" s="72"/>
      <c r="N106" s="72"/>
      <c r="O106" s="72"/>
      <c r="P106" s="72"/>
      <c r="Q106" s="72"/>
      <c r="R106" s="72"/>
      <c r="S106" s="72"/>
      <c r="T106" s="72"/>
    </row>
    <row r="107" spans="1:20" ht="12" customHeight="1" x14ac:dyDescent="0.25">
      <c r="A107" s="78"/>
      <c r="B107" s="79"/>
      <c r="C107" s="54"/>
      <c r="D107" s="54" t="s">
        <v>20</v>
      </c>
      <c r="E107" s="54"/>
      <c r="F107" s="56"/>
      <c r="G107" s="57">
        <f t="shared" ref="G107:J107" si="70">SUM(G105:G106)</f>
        <v>0</v>
      </c>
      <c r="H107" s="57">
        <f t="shared" si="70"/>
        <v>106.60000000000001</v>
      </c>
      <c r="I107" s="57">
        <f t="shared" si="70"/>
        <v>0</v>
      </c>
      <c r="J107" s="57">
        <f t="shared" si="70"/>
        <v>0</v>
      </c>
      <c r="K107" s="79"/>
      <c r="L107" s="78"/>
      <c r="M107" s="78"/>
      <c r="N107" s="78"/>
      <c r="O107" s="78"/>
      <c r="P107" s="78"/>
      <c r="Q107" s="78"/>
      <c r="R107" s="78"/>
      <c r="S107" s="78"/>
      <c r="T107" s="78"/>
    </row>
    <row r="108" spans="1:20" s="8" customFormat="1" x14ac:dyDescent="0.25">
      <c r="A108" s="61"/>
      <c r="B108" s="38" t="s">
        <v>34</v>
      </c>
      <c r="C108" s="71"/>
      <c r="D108" s="71" t="s">
        <v>33</v>
      </c>
      <c r="E108" s="71"/>
      <c r="F108" s="80">
        <f>F109+F110+F111+F112+F113+F114</f>
        <v>5284.7</v>
      </c>
      <c r="G108" s="75">
        <f>G109+G110+G111+G112+G113+G114</f>
        <v>6707.8</v>
      </c>
      <c r="H108" s="75">
        <f>H109+H110+H111+H112+H113+H114</f>
        <v>6448.3000000000011</v>
      </c>
      <c r="I108" s="75">
        <f>I109+I110+I111+I112+I113+I114</f>
        <v>6840.9</v>
      </c>
      <c r="J108" s="75">
        <f t="shared" ref="J108" si="71">J109+J110+J111+J112+J113+J114</f>
        <v>6234.8</v>
      </c>
      <c r="K108" s="81"/>
      <c r="L108" s="61"/>
      <c r="M108" s="61"/>
      <c r="N108" s="61"/>
      <c r="O108" s="61"/>
      <c r="P108" s="61"/>
      <c r="Q108" s="61"/>
      <c r="R108" s="61"/>
      <c r="S108" s="61"/>
      <c r="T108" s="61"/>
    </row>
    <row r="109" spans="1:20" x14ac:dyDescent="0.25">
      <c r="A109" s="82"/>
      <c r="B109" s="83"/>
      <c r="C109" s="71" t="s">
        <v>16</v>
      </c>
      <c r="D109" s="71" t="s">
        <v>17</v>
      </c>
      <c r="E109" s="41" t="s">
        <v>18</v>
      </c>
      <c r="F109" s="80">
        <f>F18+F54+F74+F87</f>
        <v>2701.4</v>
      </c>
      <c r="G109" s="75">
        <f>G18+G54+G74+G87</f>
        <v>3520.7999999999997</v>
      </c>
      <c r="H109" s="75">
        <f>H18+H54+H74+H87</f>
        <v>3710.6000000000004</v>
      </c>
      <c r="I109" s="75">
        <f>I18+I54+I74+I87</f>
        <v>4603.3</v>
      </c>
      <c r="J109" s="75">
        <f>J18+J54+J74+J87</f>
        <v>4603.3</v>
      </c>
      <c r="K109" s="84"/>
      <c r="L109" s="85"/>
      <c r="M109" s="85"/>
      <c r="N109" s="85"/>
      <c r="O109" s="85"/>
      <c r="P109" s="85"/>
      <c r="Q109" s="85"/>
      <c r="R109" s="82"/>
      <c r="S109" s="82"/>
      <c r="T109" s="82"/>
    </row>
    <row r="110" spans="1:20" ht="15" hidden="1" customHeight="1" x14ac:dyDescent="0.25">
      <c r="A110" s="82"/>
      <c r="B110" s="83"/>
      <c r="C110" s="71" t="s">
        <v>16</v>
      </c>
      <c r="D110" s="71" t="s">
        <v>17</v>
      </c>
      <c r="E110" s="41" t="s">
        <v>24</v>
      </c>
      <c r="F110" s="80">
        <f>F88</f>
        <v>0</v>
      </c>
      <c r="G110" s="75">
        <f t="shared" ref="G110" si="72">G88</f>
        <v>0</v>
      </c>
      <c r="H110" s="75">
        <f t="shared" ref="H110:J110" si="73">H88</f>
        <v>0</v>
      </c>
      <c r="I110" s="75">
        <f t="shared" si="73"/>
        <v>0</v>
      </c>
      <c r="J110" s="75">
        <f t="shared" si="73"/>
        <v>0</v>
      </c>
      <c r="K110" s="84"/>
      <c r="L110" s="82"/>
      <c r="M110" s="82"/>
      <c r="N110" s="82"/>
      <c r="O110" s="82"/>
      <c r="P110" s="82"/>
      <c r="Q110" s="82"/>
      <c r="R110" s="82"/>
      <c r="S110" s="82"/>
      <c r="T110" s="82"/>
    </row>
    <row r="111" spans="1:20" x14ac:dyDescent="0.25">
      <c r="A111" s="82"/>
      <c r="B111" s="83"/>
      <c r="C111" s="71" t="s">
        <v>16</v>
      </c>
      <c r="D111" s="71" t="s">
        <v>17</v>
      </c>
      <c r="E111" s="41" t="s">
        <v>19</v>
      </c>
      <c r="F111" s="80">
        <f>F19+F55+F75+F89</f>
        <v>797.6</v>
      </c>
      <c r="G111" s="75">
        <f>G19+G55+G75+G89</f>
        <v>1050.5999999999999</v>
      </c>
      <c r="H111" s="75">
        <f>H19+H55+H75+H89</f>
        <v>1120.5999999999999</v>
      </c>
      <c r="I111" s="75">
        <f>I19+I55+I75+I89</f>
        <v>1390.2</v>
      </c>
      <c r="J111" s="75">
        <f>J19+J55+J75+J89</f>
        <v>1390.2</v>
      </c>
      <c r="K111" s="84"/>
      <c r="L111" s="82"/>
      <c r="M111" s="82"/>
      <c r="N111" s="82"/>
      <c r="O111" s="82"/>
      <c r="P111" s="82"/>
      <c r="Q111" s="82"/>
      <c r="R111" s="82"/>
      <c r="S111" s="82"/>
      <c r="T111" s="82"/>
    </row>
    <row r="112" spans="1:20" x14ac:dyDescent="0.25">
      <c r="A112" s="82"/>
      <c r="B112" s="83"/>
      <c r="C112" s="71" t="s">
        <v>16</v>
      </c>
      <c r="D112" s="71" t="s">
        <v>17</v>
      </c>
      <c r="E112" s="41" t="s">
        <v>25</v>
      </c>
      <c r="F112" s="80">
        <f>F90</f>
        <v>1784.9</v>
      </c>
      <c r="G112" s="75">
        <f>G90</f>
        <v>1910.8000000000002</v>
      </c>
      <c r="H112" s="75">
        <f>H90</f>
        <v>1396.8</v>
      </c>
      <c r="I112" s="75">
        <f t="shared" ref="I112:J112" si="74">I90</f>
        <v>847.4</v>
      </c>
      <c r="J112" s="75">
        <f t="shared" si="74"/>
        <v>241.3</v>
      </c>
      <c r="K112" s="84"/>
      <c r="L112" s="82"/>
      <c r="M112" s="82"/>
      <c r="N112" s="82"/>
      <c r="O112" s="82"/>
      <c r="P112" s="82"/>
      <c r="Q112" s="82"/>
      <c r="R112" s="82"/>
      <c r="S112" s="82"/>
      <c r="T112" s="82"/>
    </row>
    <row r="113" spans="1:20" x14ac:dyDescent="0.25">
      <c r="A113" s="82"/>
      <c r="B113" s="83"/>
      <c r="C113" s="54" t="s">
        <v>16</v>
      </c>
      <c r="D113" s="54" t="s">
        <v>35</v>
      </c>
      <c r="E113" s="54" t="s">
        <v>18</v>
      </c>
      <c r="F113" s="80">
        <f t="shared" ref="F113:F114" si="75">F91</f>
        <v>0.8</v>
      </c>
      <c r="G113" s="80">
        <f>G23+G67+G94</f>
        <v>173.3</v>
      </c>
      <c r="H113" s="80">
        <f t="shared" ref="H113:J113" si="76">H23+H67+H94</f>
        <v>169.2</v>
      </c>
      <c r="I113" s="80">
        <f t="shared" si="76"/>
        <v>0</v>
      </c>
      <c r="J113" s="80">
        <f t="shared" si="76"/>
        <v>0</v>
      </c>
      <c r="K113" s="84"/>
      <c r="L113" s="82"/>
      <c r="M113" s="82"/>
      <c r="N113" s="82"/>
      <c r="O113" s="82"/>
      <c r="P113" s="82"/>
      <c r="Q113" s="82"/>
      <c r="R113" s="82"/>
      <c r="S113" s="82"/>
      <c r="T113" s="82"/>
    </row>
    <row r="114" spans="1:20" x14ac:dyDescent="0.25">
      <c r="A114" s="82"/>
      <c r="B114" s="83"/>
      <c r="C114" s="71" t="s">
        <v>16</v>
      </c>
      <c r="D114" s="71" t="s">
        <v>35</v>
      </c>
      <c r="E114" s="54" t="s">
        <v>19</v>
      </c>
      <c r="F114" s="80">
        <f t="shared" si="75"/>
        <v>0</v>
      </c>
      <c r="G114" s="80">
        <f>G24+G68+G95</f>
        <v>52.3</v>
      </c>
      <c r="H114" s="80">
        <f t="shared" ref="H114:J114" si="77">H24+H68+H95</f>
        <v>51.099999999999994</v>
      </c>
      <c r="I114" s="80">
        <f t="shared" si="77"/>
        <v>0</v>
      </c>
      <c r="J114" s="80">
        <f t="shared" si="77"/>
        <v>0</v>
      </c>
      <c r="K114" s="84"/>
      <c r="L114" s="82"/>
      <c r="M114" s="82"/>
      <c r="N114" s="82"/>
      <c r="O114" s="82"/>
      <c r="P114" s="82"/>
      <c r="Q114" s="82"/>
      <c r="R114" s="82"/>
      <c r="S114" s="82"/>
      <c r="T114" s="82"/>
    </row>
    <row r="115" spans="1:20" ht="15" x14ac:dyDescent="0.25">
      <c r="B115" s="1"/>
      <c r="K115" s="1"/>
      <c r="L115" s="9"/>
      <c r="M115" s="9"/>
      <c r="N115" s="9"/>
      <c r="O115" s="9"/>
      <c r="P115" s="9"/>
      <c r="Q115" s="9"/>
    </row>
    <row r="116" spans="1:20" ht="15" x14ac:dyDescent="0.25">
      <c r="B116" s="1"/>
      <c r="F116" s="4">
        <f>F97+F74+F54+F18</f>
        <v>2701.4</v>
      </c>
      <c r="K116" s="1"/>
      <c r="L116" s="9"/>
      <c r="M116" s="9"/>
      <c r="N116" s="9"/>
      <c r="O116" s="9"/>
      <c r="P116" s="9"/>
      <c r="Q116" s="9"/>
    </row>
    <row r="117" spans="1:20" ht="6" customHeight="1" x14ac:dyDescent="0.25">
      <c r="B117" s="1"/>
      <c r="F117" s="4">
        <f>F98</f>
        <v>0</v>
      </c>
      <c r="K117" s="1"/>
      <c r="L117" s="9"/>
      <c r="M117" s="9"/>
      <c r="N117" s="9"/>
      <c r="O117" s="9"/>
      <c r="P117" s="9"/>
      <c r="Q117" s="9"/>
    </row>
    <row r="118" spans="1:20" ht="3.75" hidden="1" customHeight="1" x14ac:dyDescent="0.25">
      <c r="B118" s="1"/>
      <c r="F118" s="4">
        <f>F89+F75+F55+F19</f>
        <v>797.6</v>
      </c>
      <c r="K118" s="1"/>
    </row>
    <row r="119" spans="1:20" hidden="1" x14ac:dyDescent="0.25">
      <c r="B119" s="1"/>
      <c r="F119" s="4">
        <f>F90</f>
        <v>1784.9</v>
      </c>
      <c r="K119" s="1"/>
    </row>
    <row r="120" spans="1:20" hidden="1" x14ac:dyDescent="0.25">
      <c r="B120" s="1"/>
      <c r="F120" s="4">
        <f>F92</f>
        <v>0</v>
      </c>
      <c r="K120" s="1"/>
    </row>
    <row r="121" spans="1:20" hidden="1" x14ac:dyDescent="0.25">
      <c r="B121" s="1"/>
      <c r="F121" s="4">
        <f>SUM(F116:F120)</f>
        <v>5283.9</v>
      </c>
      <c r="K121" s="1"/>
    </row>
    <row r="122" spans="1:20" hidden="1" x14ac:dyDescent="0.25"/>
    <row r="123" spans="1:20" hidden="1" x14ac:dyDescent="0.25"/>
    <row r="124" spans="1:20" hidden="1" x14ac:dyDescent="0.25"/>
    <row r="125" spans="1:20" ht="15" x14ac:dyDescent="0.25">
      <c r="D125" s="89" t="s">
        <v>66</v>
      </c>
    </row>
  </sheetData>
  <mergeCells count="146">
    <mergeCell ref="N3:S3"/>
    <mergeCell ref="N2:T2"/>
    <mergeCell ref="C57:C58"/>
    <mergeCell ref="S12:S17"/>
    <mergeCell ref="T12:T17"/>
    <mergeCell ref="Q12:Q17"/>
    <mergeCell ref="R87:R96"/>
    <mergeCell ref="S87:S96"/>
    <mergeCell ref="T87:T96"/>
    <mergeCell ref="R12:R17"/>
    <mergeCell ref="S18:S26"/>
    <mergeCell ref="T18:T26"/>
    <mergeCell ref="T35:T43"/>
    <mergeCell ref="R27:R33"/>
    <mergeCell ref="S27:S33"/>
    <mergeCell ref="T27:T33"/>
    <mergeCell ref="R97:R107"/>
    <mergeCell ref="S97:S107"/>
    <mergeCell ref="T97:T107"/>
    <mergeCell ref="A87:A96"/>
    <mergeCell ref="B87:B96"/>
    <mergeCell ref="K87:K96"/>
    <mergeCell ref="L87:L96"/>
    <mergeCell ref="M87:M96"/>
    <mergeCell ref="N87:N96"/>
    <mergeCell ref="A97:A107"/>
    <mergeCell ref="B97:B107"/>
    <mergeCell ref="K97:K107"/>
    <mergeCell ref="L97:L107"/>
    <mergeCell ref="M97:M107"/>
    <mergeCell ref="N97:N107"/>
    <mergeCell ref="O97:O107"/>
    <mergeCell ref="P97:P107"/>
    <mergeCell ref="Q97:Q107"/>
    <mergeCell ref="O87:O96"/>
    <mergeCell ref="P87:P96"/>
    <mergeCell ref="Q87:Q96"/>
    <mergeCell ref="L80:L86"/>
    <mergeCell ref="K80:K86"/>
    <mergeCell ref="B80:B86"/>
    <mergeCell ref="T73:T79"/>
    <mergeCell ref="S73:S79"/>
    <mergeCell ref="R73:R79"/>
    <mergeCell ref="Q73:Q79"/>
    <mergeCell ref="P73:P79"/>
    <mergeCell ref="O73:O79"/>
    <mergeCell ref="N73:N79"/>
    <mergeCell ref="M73:M79"/>
    <mergeCell ref="L73:L79"/>
    <mergeCell ref="K73:K79"/>
    <mergeCell ref="B73:B79"/>
    <mergeCell ref="A5:T5"/>
    <mergeCell ref="A6:T6"/>
    <mergeCell ref="A7:A10"/>
    <mergeCell ref="B7:B10"/>
    <mergeCell ref="C7:E7"/>
    <mergeCell ref="K7:T7"/>
    <mergeCell ref="C8:C10"/>
    <mergeCell ref="D8:D10"/>
    <mergeCell ref="K8:K10"/>
    <mergeCell ref="L8:L10"/>
    <mergeCell ref="M8:M10"/>
    <mergeCell ref="N8:S8"/>
    <mergeCell ref="T8:T10"/>
    <mergeCell ref="N9:O9"/>
    <mergeCell ref="P9:Q9"/>
    <mergeCell ref="R9:S9"/>
    <mergeCell ref="E8:E10"/>
    <mergeCell ref="F8:F10"/>
    <mergeCell ref="G8:G10"/>
    <mergeCell ref="H8:H10"/>
    <mergeCell ref="I8:I10"/>
    <mergeCell ref="J8:J10"/>
    <mergeCell ref="G7:J7"/>
    <mergeCell ref="Q18:Q26"/>
    <mergeCell ref="R18:R26"/>
    <mergeCell ref="O18:O26"/>
    <mergeCell ref="P18:P26"/>
    <mergeCell ref="G12:G17"/>
    <mergeCell ref="H12:H17"/>
    <mergeCell ref="I12:I17"/>
    <mergeCell ref="J12:J17"/>
    <mergeCell ref="K12:K17"/>
    <mergeCell ref="L12:L17"/>
    <mergeCell ref="M12:M17"/>
    <mergeCell ref="A18:A26"/>
    <mergeCell ref="B18:B26"/>
    <mergeCell ref="K18:K26"/>
    <mergeCell ref="L18:L26"/>
    <mergeCell ref="M18:M26"/>
    <mergeCell ref="N18:N26"/>
    <mergeCell ref="N12:N17"/>
    <mergeCell ref="O12:O17"/>
    <mergeCell ref="P12:P17"/>
    <mergeCell ref="C12:C17"/>
    <mergeCell ref="D12:D17"/>
    <mergeCell ref="E12:E17"/>
    <mergeCell ref="F12:F17"/>
    <mergeCell ref="A12:A17"/>
    <mergeCell ref="B12:B17"/>
    <mergeCell ref="O27:O33"/>
    <mergeCell ref="P27:P33"/>
    <mergeCell ref="Q27:Q33"/>
    <mergeCell ref="A27:A33"/>
    <mergeCell ref="B27:B33"/>
    <mergeCell ref="K27:K33"/>
    <mergeCell ref="L27:L33"/>
    <mergeCell ref="M27:M33"/>
    <mergeCell ref="N27:N33"/>
    <mergeCell ref="A44:A52"/>
    <mergeCell ref="B44:B52"/>
    <mergeCell ref="K44:K52"/>
    <mergeCell ref="L44:L52"/>
    <mergeCell ref="M44:M52"/>
    <mergeCell ref="N44:N52"/>
    <mergeCell ref="O35:O43"/>
    <mergeCell ref="P35:P43"/>
    <mergeCell ref="Q35:Q43"/>
    <mergeCell ref="A34:A43"/>
    <mergeCell ref="B34:B43"/>
    <mergeCell ref="K35:K43"/>
    <mergeCell ref="L35:L43"/>
    <mergeCell ref="M35:M43"/>
    <mergeCell ref="N35:N43"/>
    <mergeCell ref="P53:P62"/>
    <mergeCell ref="Q53:Q62"/>
    <mergeCell ref="R53:R62"/>
    <mergeCell ref="S53:S62"/>
    <mergeCell ref="T53:T62"/>
    <mergeCell ref="B63:B72"/>
    <mergeCell ref="K63:K72"/>
    <mergeCell ref="L63:L72"/>
    <mergeCell ref="B53:B62"/>
    <mergeCell ref="K53:K62"/>
    <mergeCell ref="L53:L62"/>
    <mergeCell ref="M53:M62"/>
    <mergeCell ref="N53:N62"/>
    <mergeCell ref="O53:O62"/>
    <mergeCell ref="O44:O52"/>
    <mergeCell ref="P44:P52"/>
    <mergeCell ref="Q44:Q52"/>
    <mergeCell ref="R44:R52"/>
    <mergeCell ref="S44:S52"/>
    <mergeCell ref="T44:T52"/>
    <mergeCell ref="R35:R43"/>
    <mergeCell ref="S35:S43"/>
  </mergeCells>
  <pageMargins left="0" right="0" top="0.74803149606299213" bottom="0" header="0.31496062992125984" footer="0.31496062992125984"/>
  <pageSetup paperSize="9" scale="72" orientation="landscape" verticalDpi="0" r:id="rId1"/>
  <rowBreaks count="1" manualBreakCount="1">
    <brk id="52" max="19" man="1"/>
  </rowBreaks>
  <colBreaks count="1" manualBreakCount="1">
    <brk id="2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262</dc:creator>
  <cp:lastModifiedBy>ЭВМ оператор</cp:lastModifiedBy>
  <cp:lastPrinted>2024-01-22T06:28:37Z</cp:lastPrinted>
  <dcterms:created xsi:type="dcterms:W3CDTF">2021-10-27T09:25:32Z</dcterms:created>
  <dcterms:modified xsi:type="dcterms:W3CDTF">2024-01-22T06:28:38Z</dcterms:modified>
</cp:coreProperties>
</file>