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Декабрь 2024\Распоряжения\План Дирекция\"/>
    </mc:Choice>
  </mc:AlternateContent>
  <bookViews>
    <workbookView xWindow="0" yWindow="0" windowWidth="28800" windowHeight="12435" activeTab="7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52511" refMode="R1C1"/>
</workbook>
</file>

<file path=xl/calcChain.xml><?xml version="1.0" encoding="utf-8"?>
<calcChain xmlns="http://schemas.openxmlformats.org/spreadsheetml/2006/main">
  <c r="F19" i="3" l="1"/>
  <c r="D11" i="8"/>
  <c r="D13" i="7" l="1"/>
  <c r="D14" i="7"/>
  <c r="F12" i="2" l="1"/>
  <c r="I11" i="2"/>
  <c r="F6" i="3" s="1"/>
  <c r="I10" i="2"/>
  <c r="F7" i="3" s="1"/>
  <c r="F5" i="3" l="1"/>
  <c r="F8" i="3" s="1"/>
  <c r="M11" i="2"/>
  <c r="L11" i="2"/>
  <c r="L12" i="2" s="1"/>
  <c r="I12" i="2"/>
  <c r="P10" i="2"/>
  <c r="D12" i="7"/>
  <c r="D8" i="7"/>
  <c r="P12" i="2" l="1"/>
  <c r="P11" i="2"/>
  <c r="D9" i="8"/>
  <c r="D5" i="7"/>
  <c r="F10" i="3" s="1"/>
  <c r="F12" i="3" s="1"/>
  <c r="D10" i="4"/>
  <c r="D13" i="4" s="1"/>
  <c r="D15" i="4" s="1"/>
  <c r="F18" i="3" l="1"/>
  <c r="F14" i="3"/>
  <c r="F21" i="3"/>
  <c r="D6" i="8" s="1"/>
  <c r="D15" i="8" s="1"/>
  <c r="E10" i="3"/>
  <c r="M12" i="2"/>
  <c r="M10" i="2" s="1"/>
  <c r="F22" i="3" l="1"/>
</calcChain>
</file>

<file path=xl/sharedStrings.xml><?xml version="1.0" encoding="utf-8"?>
<sst xmlns="http://schemas.openxmlformats.org/spreadsheetml/2006/main" count="303" uniqueCount="235">
  <si>
    <t xml:space="preserve">План (программа) финансово-хозяйственной деятельности </t>
  </si>
  <si>
    <t>муниципального унитарного предприятия</t>
  </si>
  <si>
    <t>«Дирекция ЖКХ» муниципального образования «Ахтубинский район»</t>
  </si>
  <si>
    <t>на 2024 год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</si>
  <si>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Сведения о муниципальном предприятии</t>
    </r>
  </si>
  <si>
    <t xml:space="preserve">Полное официальное наименование </t>
  </si>
  <si>
    <t>муниципального предприятия</t>
  </si>
  <si>
    <t>Муниципальное унитарное предприятие «Дирекция ЖКХ»</t>
  </si>
  <si>
    <t>Дата и номер государственной регистрации</t>
  </si>
  <si>
    <t>№ 1023000510004</t>
  </si>
  <si>
    <t>Регистрирующий орган</t>
  </si>
  <si>
    <t>Управления Федеральной налоговой службы 3000</t>
  </si>
  <si>
    <t>Код по ОКПО, код по ОКВЭД</t>
  </si>
  <si>
    <t>03258905; 36.00;37.00.</t>
  </si>
  <si>
    <t>Основной вид деятельности</t>
  </si>
  <si>
    <t>Забор, очистка и распределение; Водоотведение</t>
  </si>
  <si>
    <t>Местонахождение</t>
  </si>
  <si>
    <t>Телефон (факс)</t>
  </si>
  <si>
    <t>8-903-349-6149</t>
  </si>
  <si>
    <t>Адрес электронной почты</t>
  </si>
  <si>
    <t>direkcia2024@mail.ru</t>
  </si>
  <si>
    <t>Должность и Ф.И.О. руководителя предприятия</t>
  </si>
  <si>
    <t>Должность и Ф.И.О. должностного лица, заключившего с руководителем трудовой договор</t>
  </si>
  <si>
    <t>Срок действия трудового договора: начало - окончание</t>
  </si>
  <si>
    <t>Размер уставного фонда предприятия, тыс. руб.</t>
  </si>
  <si>
    <t>Виды деятельности предприятия, направленные на решение социальных задач, в том числе на реализацию социально значимой продукции (работ, услуг)</t>
  </si>
  <si>
    <t>Забор, очистка и распределение с.Капустин Яр; водоотведение с.Успенка</t>
  </si>
  <si>
    <t>Виды деятельности предприятия, соответствующие компетенции органов местного самоуправления согласно Федеральному закону от 06.10.2003 № 131-ФЗ «Об общих принципах организации местного самоуправления в Российской Федерации»</t>
  </si>
  <si>
    <t>№ п/п</t>
  </si>
  <si>
    <t>Виды деятельности</t>
  </si>
  <si>
    <t>Объем работ, услуг (натуральные показатели)</t>
  </si>
  <si>
    <t>Выручка от реализации товаров, продукции (работ, услуг), тыс. р.</t>
  </si>
  <si>
    <t>Себестоимость проданных товаров, продукции (работ, услуг), тыс. руб.*</t>
  </si>
  <si>
    <t>Прибыль (убыток) от продаж, тыс. руб.</t>
  </si>
  <si>
    <t>Отчет</t>
  </si>
  <si>
    <t>(план)</t>
  </si>
  <si>
    <t>Забор, очистка и распределение воды, тыс. куб. м.</t>
  </si>
  <si>
    <t>Сбор и обработка сточных вод, тыс. куб. м.</t>
  </si>
  <si>
    <t>ИТОГО:</t>
  </si>
  <si>
    <t>9 694,90</t>
  </si>
  <si>
    <t>Отчет 20__ год (факт)</t>
  </si>
  <si>
    <t>20__ год (план)</t>
  </si>
  <si>
    <t>3. Показатели экономической деятельности предприятия</t>
  </si>
  <si>
    <t>№</t>
  </si>
  <si>
    <t>п/п</t>
  </si>
  <si>
    <t>Показатели</t>
  </si>
  <si>
    <t>(факт)</t>
  </si>
  <si>
    <t>В том числе</t>
  </si>
  <si>
    <t>Темп роста, %</t>
  </si>
  <si>
    <t>1 квартал</t>
  </si>
  <si>
    <t>1 полугодие</t>
  </si>
  <si>
    <t>9 месяцев</t>
  </si>
  <si>
    <t>к отчетному году</t>
  </si>
  <si>
    <t>к текущему году</t>
  </si>
  <si>
    <t>3.1.</t>
  </si>
  <si>
    <t>Выручка от реализации товаров, продукции, работ, услуг, тыс. руб.</t>
  </si>
  <si>
    <t>3.1.1.</t>
  </si>
  <si>
    <t>Водоотведение</t>
  </si>
  <si>
    <t>3.1.2.</t>
  </si>
  <si>
    <t>Подача холодной воды</t>
  </si>
  <si>
    <t>3.2.</t>
  </si>
  <si>
    <t>Доходы от реализации товаров, продукции, работ, услуг, тыс. руб.</t>
  </si>
  <si>
    <t>Прочие доходы, тыс. руб.: в том числе:</t>
  </si>
  <si>
    <t>3.3.</t>
  </si>
  <si>
    <t>Себестоимость проданных товаров, продукции, работ, услуг *, тыс. руб.</t>
  </si>
  <si>
    <t>5 895,83</t>
  </si>
  <si>
    <t>3.4.</t>
  </si>
  <si>
    <t>3.5.</t>
  </si>
  <si>
    <t>3.6.</t>
  </si>
  <si>
    <t xml:space="preserve">Прибыль (убыток) от продаж, </t>
  </si>
  <si>
    <t>тыс. руб.</t>
  </si>
  <si>
    <t>Рентабельность продаж, %</t>
  </si>
  <si>
    <t>Прочие расходы, тыс. руб.: в том числе:</t>
  </si>
  <si>
    <t>3.2.1</t>
  </si>
  <si>
    <t>Услуги банка</t>
  </si>
  <si>
    <t>Услуги почты (разноска счетов для абонентов)</t>
  </si>
  <si>
    <t>Прибыль (убыток) до налогообложения, тыс. руб.</t>
  </si>
  <si>
    <t xml:space="preserve">Налоги и иные обязательные платежи, </t>
  </si>
  <si>
    <t>тыс. руб. **</t>
  </si>
  <si>
    <t>Текущий налог УСНО 15% от  прибыли</t>
  </si>
  <si>
    <t>Прибыль, остающаяся в распоряжении после уплаты налогов и иных обязательных платежей (чистая прибыль), тыс. руб.</t>
  </si>
  <si>
    <t xml:space="preserve">Часть прибыли, подлежащая перечислению собственнику, </t>
  </si>
  <si>
    <t xml:space="preserve">Рентабельность общая, % </t>
  </si>
  <si>
    <t>Коэффициент рентабельности производства (отношение прибыли от продаж к выручке от реализации продукции)</t>
  </si>
  <si>
    <t>Коэффициент текущей ликвидности</t>
  </si>
  <si>
    <t>Коэффициент обеспеченности собственными средствами</t>
  </si>
  <si>
    <t xml:space="preserve">    * - Расходы, связанные с производством и реализацией товара, продукции, работ, услуг. Расшифровка структуры себестоимости предусмотрена в плане финансово-хозяйственной деятельности по определенной форме;</t>
  </si>
  <si>
    <t xml:space="preserve">    ** - Расшифровка платежей в бюджет и внебюджетные фонды предусмотрена в плане финансово-хозяйственной деятельности с указанием суммы платежей с разбивкой по определенной форме.</t>
  </si>
  <si>
    <t>4. Показатели социальной эффективности деятельности предприятия</t>
  </si>
  <si>
    <t>Наименование показателей</t>
  </si>
  <si>
    <t>4.1.</t>
  </si>
  <si>
    <t xml:space="preserve">Среднесписочная численность работников, </t>
  </si>
  <si>
    <t>(штатных единиц)</t>
  </si>
  <si>
    <t>в том числе:</t>
  </si>
  <si>
    <t>Административно - управленческий персонал</t>
  </si>
  <si>
    <t>Хозяйственное управление</t>
  </si>
  <si>
    <t>4.2.</t>
  </si>
  <si>
    <t xml:space="preserve">Заработная плата (без начислений), </t>
  </si>
  <si>
    <t>всего (тыс. руб.)</t>
  </si>
  <si>
    <t>- фонд заработной платы по штатному расписанию</t>
  </si>
  <si>
    <t>- премии и выплаты</t>
  </si>
  <si>
    <t>4.3.</t>
  </si>
  <si>
    <t>Среднемесячная заработная плата на предприятии (тыс. руб./чел.)</t>
  </si>
  <si>
    <t>4.4.</t>
  </si>
  <si>
    <t xml:space="preserve">Среднемесячный полный доход руководителя </t>
  </si>
  <si>
    <t>(тыс. руб.)</t>
  </si>
  <si>
    <t>из него:</t>
  </si>
  <si>
    <t>- заработная плата</t>
  </si>
  <si>
    <t>- премии</t>
  </si>
  <si>
    <t>5. Использование прибыли предприятия (тыс. руб.)</t>
  </si>
  <si>
    <t>5.1.</t>
  </si>
  <si>
    <t>Отчисления в резервный фонд 5 %</t>
  </si>
  <si>
    <t>5.2.</t>
  </si>
  <si>
    <t>Часть прибыли, направляемой на развитие и реконструкцию</t>
  </si>
  <si>
    <t>5.3.</t>
  </si>
  <si>
    <t>Часть прибыли, направляемой на социальное развитие</t>
  </si>
  <si>
    <t>5.4.</t>
  </si>
  <si>
    <t>Отчисления в иные фонды, созданные на предприятии</t>
  </si>
  <si>
    <t>5.5.</t>
  </si>
  <si>
    <t>5.6.</t>
  </si>
  <si>
    <t>5.7.</t>
  </si>
  <si>
    <t>6. Цены (тарифы) на работы, услуги муниципального предприятия на 2022 год</t>
  </si>
  <si>
    <t>Перечень услуг (товаров, работ)</t>
  </si>
  <si>
    <t>Категория потребителей услуг предприятия (физических, юридических лиц)</t>
  </si>
  <si>
    <t>Метод установления тарифа (цены) &lt;*&gt;</t>
  </si>
  <si>
    <t>Единица измерения</t>
  </si>
  <si>
    <t>Цена (тариф), руб.</t>
  </si>
  <si>
    <t>Основные виды деятельности</t>
  </si>
  <si>
    <t>Услуги</t>
  </si>
  <si>
    <t>1.</t>
  </si>
  <si>
    <t>ЮЛ, ФЗ</t>
  </si>
  <si>
    <t>руб. / куб. м</t>
  </si>
  <si>
    <t>2.</t>
  </si>
  <si>
    <t>руб. / куб. м.</t>
  </si>
  <si>
    <t>Товары</t>
  </si>
  <si>
    <t>....</t>
  </si>
  <si>
    <t>Работы</t>
  </si>
  <si>
    <t>...</t>
  </si>
  <si>
    <t>Иные виды деятельности</t>
  </si>
  <si>
    <t xml:space="preserve">    * - Указывается либо метод установления тарифа (цены): экономической обоснованности расходов, индексации тарифов (цен), предельных тарифов (цен); либо правовое обоснование (вид, дата, № правового акта (в случае государственного регулирования цен (тарифов); протокола общего собрания собственников,  протокола заседания конкурсной комиссии и т.д.).</t>
  </si>
  <si>
    <t>7. Структура себестоимости проданных товаров, продукции, работ, услуг (тыс. руб.)</t>
  </si>
  <si>
    <t>Статьи затрат</t>
  </si>
  <si>
    <t>7.1.</t>
  </si>
  <si>
    <t>Затраты на производство и реализацию услуг (работ, продукции), в том числе:</t>
  </si>
  <si>
    <t>7.1.1.</t>
  </si>
  <si>
    <t>Затраты на оплату труда</t>
  </si>
  <si>
    <t>7.1.1.1</t>
  </si>
  <si>
    <t>АУП</t>
  </si>
  <si>
    <t>7.1.1.2</t>
  </si>
  <si>
    <t>7.1.1.3</t>
  </si>
  <si>
    <t>ХВ</t>
  </si>
  <si>
    <t>7.1.2.</t>
  </si>
  <si>
    <t>7.1.2.1</t>
  </si>
  <si>
    <t>Страховые взносы (водоотведение)</t>
  </si>
  <si>
    <t>7.1.2.2</t>
  </si>
  <si>
    <t>Страховые взносы  (ХВ, АУП)</t>
  </si>
  <si>
    <t>7.1.3.</t>
  </si>
  <si>
    <t>Сырье, материал, покупные изделия для производства</t>
  </si>
  <si>
    <t>7.1.4.</t>
  </si>
  <si>
    <t>Расходы на приобретение топлива, воды, энергии всех видов, расходуемых на технологические цели</t>
  </si>
  <si>
    <t>(Покупка воды МП «Теплосети»)</t>
  </si>
  <si>
    <t>7.1.5.</t>
  </si>
  <si>
    <t>7.1.6.</t>
  </si>
  <si>
    <t xml:space="preserve">Текущий ремонт и техническое обслуживание </t>
  </si>
  <si>
    <t>7.1.7.</t>
  </si>
  <si>
    <t>Аренда</t>
  </si>
  <si>
    <t>7.1.8.</t>
  </si>
  <si>
    <t>Коммунальные услуги (электроэнергия)</t>
  </si>
  <si>
    <t>7.1.9.</t>
  </si>
  <si>
    <t>Услуги охраны</t>
  </si>
  <si>
    <t>7.1.10.</t>
  </si>
  <si>
    <t>Услуги связи</t>
  </si>
  <si>
    <t>7.1.11.</t>
  </si>
  <si>
    <t>Услуги субподрядных организаций</t>
  </si>
  <si>
    <t>7.1.12.</t>
  </si>
  <si>
    <t>Налоги и сборы, входящие в себестоимость</t>
  </si>
  <si>
    <t>Прочие расходы (расшифровать)</t>
  </si>
  <si>
    <t>Канцелярские товары и прочие расходные материалы</t>
  </si>
  <si>
    <t>Компьютерная техника и аксессуары</t>
  </si>
  <si>
    <t>8. Платежи в бюджет и внебюджетные фонды (тыс. руб.)</t>
  </si>
  <si>
    <t>Наименование платежа</t>
  </si>
  <si>
    <t>8.1.</t>
  </si>
  <si>
    <t>Всего налогов, в том числе</t>
  </si>
  <si>
    <t>8.1.2.</t>
  </si>
  <si>
    <t>8.2.</t>
  </si>
  <si>
    <t>Пени и штрафы (расшифровать)</t>
  </si>
  <si>
    <t>8.2.1.</t>
  </si>
  <si>
    <t>8.3.</t>
  </si>
  <si>
    <t>8.5.</t>
  </si>
  <si>
    <t>Отчисления чистой прибыли в местный бюджет, производимые в соответствии с решением представительного органа местного самоуправления</t>
  </si>
  <si>
    <t>8.6.</t>
  </si>
  <si>
    <t>Прочие, в том числе</t>
  </si>
  <si>
    <t>8.6.1.</t>
  </si>
  <si>
    <t>8.6.2.</t>
  </si>
  <si>
    <t>Всего платежей</t>
  </si>
  <si>
    <t xml:space="preserve">            муниципального предприятия на очередной 2024 год</t>
  </si>
  <si>
    <t>Отчетный 20__ год</t>
  </si>
  <si>
    <t>Текущий 202__год</t>
  </si>
  <si>
    <t>Очередной 2024 год (план)октябрь, ноябрь, декабрь</t>
  </si>
  <si>
    <t>Текущий 2024 год (план)</t>
  </si>
  <si>
    <t>Очередной 202 __ год (план)</t>
  </si>
  <si>
    <t>Отчетный 202__  год (факт)</t>
  </si>
  <si>
    <t>Отчетный 202__ год (факт)</t>
  </si>
  <si>
    <t>Очередной 202__ год (план)</t>
  </si>
  <si>
    <t>Подача холодной воды до 31.12.2024 г.</t>
  </si>
  <si>
    <t>Водоотведение до 31.12.2024 г.</t>
  </si>
  <si>
    <t>Применение тарифа МУП ЖКХ "Ахтубинские водопроводы"</t>
  </si>
  <si>
    <t>Налог  УСН</t>
  </si>
  <si>
    <t>Отчетный 2024  год (план) 4 квартал 2024г.</t>
  </si>
  <si>
    <t>Очередной 2024 год (план) 4 квартал</t>
  </si>
  <si>
    <t>3.6.1.</t>
  </si>
  <si>
    <t>Единый налог (ЕСН)</t>
  </si>
  <si>
    <t>Старший бухгалтер предприятия __________________________ Беседовская Ирина Николаевна</t>
  </si>
  <si>
    <t>Страховые взносы 30,5%</t>
  </si>
  <si>
    <t>Бисенов Санат Калесович</t>
  </si>
  <si>
    <t>Руководитель предприятия ____________________________  Бисенов С.К.</t>
  </si>
  <si>
    <t>Кредиторская задолженность прошлых лет  справка из ИФНС № 024-459874 от 17.10.2024</t>
  </si>
  <si>
    <t>8.6.3.</t>
  </si>
  <si>
    <t>ИД взыск д.с. в пользу УФК ПО АСТРАХАНСКОЙ ОБЛАСТИ (АХТУБИНСКОЕ РОСП УФССП РОССИИ ПО АСТРАХАНСКОЙ ОБЛАСТИ Л/С 05251840630) по ПостСнАрОбрВз №12051348282456 от 29.10.2024 выд. Ахтпо и/п/делу 181409/23/30005-ИП</t>
  </si>
  <si>
    <t>ИД взыск д.с. в пользу УФК ПО АСТРАХАНСКОЙ ОБЛАСТИ (АХТУБИНСКОЕ РОСП УФССП РОССИИ ПО АСТРАХАНСКОЙ ОБЛАСТИ Л/С 05251840630) по ПостСнАрОбрВз №12051348282404 от 29.10.2024 выд. Ахтпо и/п/делу 181410/23/30005-ИП</t>
  </si>
  <si>
    <t>3.6.2.</t>
  </si>
  <si>
    <t>3.7</t>
  </si>
  <si>
    <t>3.8</t>
  </si>
  <si>
    <t>3.9</t>
  </si>
  <si>
    <t>УТВЕРЖДЕН</t>
  </si>
  <si>
    <t>распоряжением администрации</t>
  </si>
  <si>
    <t>муниципального образования</t>
  </si>
  <si>
    <t>"Ахтубинский муниципальный район</t>
  </si>
  <si>
    <t>Астраханской области"</t>
  </si>
  <si>
    <t>Глава МО «Ахтубинский район» - Михед В.В.</t>
  </si>
  <si>
    <t>416500, г. Ахтубинск, улица Волгоградская, д. 141</t>
  </si>
  <si>
    <r>
      <t xml:space="preserve">от </t>
    </r>
    <r>
      <rPr>
        <u/>
        <sz val="12"/>
        <color theme="1"/>
        <rFont val="Times New Roman"/>
        <family val="1"/>
        <charset val="204"/>
      </rPr>
      <t xml:space="preserve">20.12.2024 </t>
    </r>
    <r>
      <rPr>
        <sz val="12"/>
        <color theme="1"/>
        <rFont val="Times New Roman"/>
        <family val="1"/>
        <charset val="204"/>
      </rPr>
      <t xml:space="preserve">№ </t>
    </r>
    <r>
      <rPr>
        <u/>
        <sz val="12"/>
        <color theme="1"/>
        <rFont val="Times New Roman"/>
        <family val="1"/>
        <charset val="204"/>
      </rPr>
      <t>808-р</t>
    </r>
  </si>
  <si>
    <t xml:space="preserve">             2. Основные показатели плана производственной деятельности</t>
  </si>
  <si>
    <t>к очередному году</t>
  </si>
  <si>
    <t>Верно: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</si>
</sst>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338DE46F8943427756106E3EE1A75E2C21EB0AFB657EFF2CD3F445F762hEj4H" TargetMode="External"/><Relationship Id="rId2" Type="http://schemas.openxmlformats.org/officeDocument/2006/relationships/hyperlink" Target="mailto:direkcia2024@mail.ru" TargetMode="External"/><Relationship Id="rId1" Type="http://schemas.openxmlformats.org/officeDocument/2006/relationships/hyperlink" Target="consultantplus://offline/ref=338DE46F8943427756106E3EE1A75E2C21EB04F06270FF2CD3F445F762E41438220DD4CE6738258Ah5jDH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AppData\&#1055;&#1083;&#1072;&#1085;%20&#1060;&#1061;&#1044;%202021&#1075;.%20&#1085;&#1072;%20&#1089;&#1077;&#1085;&#1090;&#1103;&#1073;&#1088;&#1100;%202021.doc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file:///C:\AppData\&#1055;&#1083;&#1072;&#1085;%20&#1060;&#1061;&#1044;%202021&#1075;.%20&#1085;&#1072;%20&#1089;&#1077;&#1085;&#1090;&#1103;&#1073;&#1088;&#1100;%202021.docx" TargetMode="External"/><Relationship Id="rId1" Type="http://schemas.openxmlformats.org/officeDocument/2006/relationships/hyperlink" Target="file:///C:\AppData\&#1055;&#1083;&#1072;&#1085;%20&#1060;&#1061;&#1044;%202021&#1075;.%20&#1085;&#1072;%20&#1089;&#1077;&#1085;&#1090;&#1103;&#1073;&#1088;&#1100;%202021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/C:\AppData\&#1055;&#1083;&#1072;&#1085;%20&#1060;&#1061;&#1044;%202021&#1075;.%20&#1085;&#1072;%20&#1089;&#1077;&#1085;&#1090;&#1103;&#1073;&#1088;&#1100;%202021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0" sqref="A10:B10"/>
    </sheetView>
  </sheetViews>
  <sheetFormatPr defaultRowHeight="15" x14ac:dyDescent="0.25"/>
  <cols>
    <col min="1" max="1" width="83" customWidth="1"/>
    <col min="2" max="2" width="45" customWidth="1"/>
  </cols>
  <sheetData>
    <row r="1" spans="1:2" ht="15.75" x14ac:dyDescent="0.25">
      <c r="B1" s="8" t="s">
        <v>224</v>
      </c>
    </row>
    <row r="2" spans="1:2" ht="15.75" x14ac:dyDescent="0.25">
      <c r="B2" s="8" t="s">
        <v>225</v>
      </c>
    </row>
    <row r="3" spans="1:2" ht="15.75" x14ac:dyDescent="0.25">
      <c r="B3" s="8" t="s">
        <v>226</v>
      </c>
    </row>
    <row r="4" spans="1:2" ht="15.75" x14ac:dyDescent="0.25">
      <c r="B4" s="8" t="s">
        <v>227</v>
      </c>
    </row>
    <row r="5" spans="1:2" ht="15.75" x14ac:dyDescent="0.25">
      <c r="B5" s="8" t="s">
        <v>228</v>
      </c>
    </row>
    <row r="6" spans="1:2" ht="15.75" x14ac:dyDescent="0.25">
      <c r="B6" s="8" t="s">
        <v>231</v>
      </c>
    </row>
    <row r="8" spans="1:2" ht="15.75" customHeight="1" x14ac:dyDescent="0.25">
      <c r="A8" s="6" t="s">
        <v>0</v>
      </c>
      <c r="B8" s="6"/>
    </row>
    <row r="9" spans="1:2" ht="15.75" customHeight="1" x14ac:dyDescent="0.25">
      <c r="A9" s="6" t="s">
        <v>1</v>
      </c>
      <c r="B9" s="6"/>
    </row>
    <row r="10" spans="1:2" ht="15.75" customHeight="1" x14ac:dyDescent="0.25">
      <c r="A10" s="6" t="s">
        <v>2</v>
      </c>
      <c r="B10" s="6"/>
    </row>
    <row r="11" spans="1:2" ht="15.75" customHeight="1" x14ac:dyDescent="0.25">
      <c r="A11" s="6" t="s">
        <v>3</v>
      </c>
      <c r="B11" s="6"/>
    </row>
    <row r="12" spans="1:2" ht="8.25" customHeight="1" x14ac:dyDescent="0.25">
      <c r="A12" s="1"/>
    </row>
    <row r="13" spans="1:2" ht="15.75" customHeight="1" x14ac:dyDescent="0.25">
      <c r="A13" s="6" t="s">
        <v>4</v>
      </c>
      <c r="B13" s="6"/>
    </row>
    <row r="14" spans="1:2" ht="16.5" customHeight="1" x14ac:dyDescent="0.25">
      <c r="A14" s="2"/>
    </row>
    <row r="15" spans="1:2" x14ac:dyDescent="0.25">
      <c r="A15" s="9" t="s">
        <v>5</v>
      </c>
      <c r="B15" s="10" t="s">
        <v>7</v>
      </c>
    </row>
    <row r="16" spans="1:2" x14ac:dyDescent="0.25">
      <c r="A16" s="9" t="s">
        <v>6</v>
      </c>
      <c r="B16" s="10"/>
    </row>
    <row r="17" spans="1:2" x14ac:dyDescent="0.25">
      <c r="A17" s="9" t="s">
        <v>8</v>
      </c>
      <c r="B17" s="11" t="s">
        <v>9</v>
      </c>
    </row>
    <row r="18" spans="1:2" x14ac:dyDescent="0.25">
      <c r="A18" s="9" t="s">
        <v>10</v>
      </c>
      <c r="B18" s="11" t="s">
        <v>11</v>
      </c>
    </row>
    <row r="19" spans="1:2" ht="15.75" customHeight="1" x14ac:dyDescent="0.25">
      <c r="A19" s="12" t="s">
        <v>12</v>
      </c>
      <c r="B19" s="13" t="s">
        <v>13</v>
      </c>
    </row>
    <row r="20" spans="1:2" ht="14.25" customHeight="1" x14ac:dyDescent="0.25">
      <c r="A20" s="14" t="s">
        <v>14</v>
      </c>
      <c r="B20" s="13" t="s">
        <v>15</v>
      </c>
    </row>
    <row r="21" spans="1:2" ht="16.5" customHeight="1" x14ac:dyDescent="0.25">
      <c r="A21" s="14" t="s">
        <v>16</v>
      </c>
      <c r="B21" s="13" t="s">
        <v>230</v>
      </c>
    </row>
    <row r="22" spans="1:2" x14ac:dyDescent="0.25">
      <c r="A22" s="9" t="s">
        <v>17</v>
      </c>
      <c r="B22" s="11" t="s">
        <v>18</v>
      </c>
    </row>
    <row r="23" spans="1:2" ht="15.75" customHeight="1" x14ac:dyDescent="0.25">
      <c r="A23" s="14" t="s">
        <v>19</v>
      </c>
      <c r="B23" s="15" t="s">
        <v>20</v>
      </c>
    </row>
    <row r="24" spans="1:2" ht="19.5" customHeight="1" x14ac:dyDescent="0.25">
      <c r="A24" s="14" t="s">
        <v>21</v>
      </c>
      <c r="B24" s="13" t="s">
        <v>214</v>
      </c>
    </row>
    <row r="25" spans="1:2" ht="17.25" customHeight="1" x14ac:dyDescent="0.25">
      <c r="A25" s="14" t="s">
        <v>22</v>
      </c>
      <c r="B25" s="13" t="s">
        <v>229</v>
      </c>
    </row>
    <row r="26" spans="1:2" ht="15.75" customHeight="1" x14ac:dyDescent="0.25">
      <c r="A26" s="14" t="s">
        <v>23</v>
      </c>
      <c r="B26" s="16">
        <v>45636</v>
      </c>
    </row>
    <row r="27" spans="1:2" ht="17.25" customHeight="1" x14ac:dyDescent="0.25">
      <c r="A27" s="14" t="s">
        <v>24</v>
      </c>
      <c r="B27" s="13">
        <v>100</v>
      </c>
    </row>
    <row r="28" spans="1:2" ht="26.25" customHeight="1" x14ac:dyDescent="0.25">
      <c r="A28" s="14" t="s">
        <v>25</v>
      </c>
      <c r="B28" s="13" t="s">
        <v>26</v>
      </c>
    </row>
    <row r="29" spans="1:2" ht="45" customHeight="1" x14ac:dyDescent="0.25">
      <c r="A29" s="12" t="s">
        <v>27</v>
      </c>
      <c r="B29" s="13" t="s">
        <v>26</v>
      </c>
    </row>
  </sheetData>
  <mergeCells count="6">
    <mergeCell ref="B15:B16"/>
    <mergeCell ref="A8:B8"/>
    <mergeCell ref="A9:B9"/>
    <mergeCell ref="A10:B10"/>
    <mergeCell ref="A11:B11"/>
    <mergeCell ref="A13:B13"/>
  </mergeCells>
  <hyperlinks>
    <hyperlink ref="A19" r:id="rId1" display="consultantplus://offline/ref=338DE46F8943427756106E3EE1A75E2C21EB04F06270FF2CD3F445F762E41438220DD4CE6738258Ah5jDH"/>
    <hyperlink ref="B23" r:id="rId2" display="mailto:direkcia2024@mail.ru"/>
    <hyperlink ref="A29" r:id="rId3" display="consultantplus://offline/ref=338DE46F8943427756106E3EE1A75E2C21EB0AFB657EFF2CD3F445F762hEj4H"/>
  </hyperlinks>
  <pageMargins left="0.7" right="0.7" top="0.75" bottom="0.75" header="0.3" footer="0.3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2"/>
  <sheetViews>
    <sheetView workbookViewId="0">
      <selection activeCell="E7" sqref="E7"/>
    </sheetView>
  </sheetViews>
  <sheetFormatPr defaultRowHeight="15" x14ac:dyDescent="0.25"/>
  <cols>
    <col min="1" max="1" width="4.28515625" customWidth="1"/>
    <col min="2" max="2" width="6.140625" customWidth="1"/>
    <col min="3" max="3" width="25.5703125" customWidth="1"/>
    <col min="4" max="4" width="9.7109375" customWidth="1"/>
    <col min="5" max="5" width="9.28515625" bestFit="1" customWidth="1"/>
    <col min="6" max="6" width="13.85546875" customWidth="1"/>
    <col min="7" max="7" width="11.85546875" customWidth="1"/>
    <col min="8" max="8" width="12.5703125" customWidth="1"/>
    <col min="9" max="9" width="17.5703125" customWidth="1"/>
    <col min="10" max="10" width="9.28515625" bestFit="1" customWidth="1"/>
    <col min="11" max="11" width="11.5703125" customWidth="1"/>
    <col min="12" max="12" width="15.28515625" customWidth="1"/>
    <col min="13" max="13" width="0.28515625" hidden="1" customWidth="1"/>
    <col min="14" max="14" width="10.85546875" customWidth="1"/>
    <col min="15" max="15" width="10.42578125" customWidth="1"/>
    <col min="16" max="16" width="16.42578125" customWidth="1"/>
  </cols>
  <sheetData>
    <row r="2" spans="2:16" ht="15.75" x14ac:dyDescent="0.25">
      <c r="B2" s="1"/>
      <c r="C2" s="17" t="s">
        <v>232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2:16" ht="15.75" x14ac:dyDescent="0.25">
      <c r="B3" s="1"/>
      <c r="C3" s="6" t="s">
        <v>195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15.75" x14ac:dyDescent="0.25">
      <c r="B4" s="3"/>
    </row>
    <row r="5" spans="2:16" ht="45" customHeight="1" x14ac:dyDescent="0.25">
      <c r="B5" s="18" t="s">
        <v>28</v>
      </c>
      <c r="C5" s="18" t="s">
        <v>29</v>
      </c>
      <c r="D5" s="18" t="s">
        <v>30</v>
      </c>
      <c r="E5" s="18"/>
      <c r="F5" s="18"/>
      <c r="G5" s="18" t="s">
        <v>31</v>
      </c>
      <c r="H5" s="18"/>
      <c r="I5" s="18"/>
      <c r="J5" s="19" t="s">
        <v>32</v>
      </c>
      <c r="K5" s="19"/>
      <c r="L5" s="19"/>
      <c r="M5" s="19"/>
      <c r="N5" s="18" t="s">
        <v>33</v>
      </c>
      <c r="O5" s="18"/>
      <c r="P5" s="18"/>
    </row>
    <row r="6" spans="2:16" ht="15.75" x14ac:dyDescent="0.25">
      <c r="B6" s="18"/>
      <c r="C6" s="18"/>
      <c r="D6" s="18" t="s">
        <v>40</v>
      </c>
      <c r="E6" s="20" t="s">
        <v>34</v>
      </c>
      <c r="F6" s="18" t="s">
        <v>209</v>
      </c>
      <c r="G6" s="18" t="s">
        <v>40</v>
      </c>
      <c r="H6" s="20" t="s">
        <v>34</v>
      </c>
      <c r="I6" s="18" t="s">
        <v>209</v>
      </c>
      <c r="J6" s="18" t="s">
        <v>40</v>
      </c>
      <c r="K6" s="20" t="s">
        <v>34</v>
      </c>
      <c r="L6" s="20"/>
      <c r="M6" s="18" t="s">
        <v>209</v>
      </c>
      <c r="N6" s="18" t="s">
        <v>40</v>
      </c>
      <c r="O6" s="20" t="s">
        <v>34</v>
      </c>
      <c r="P6" s="18" t="s">
        <v>209</v>
      </c>
    </row>
    <row r="7" spans="2:16" ht="76.5" customHeight="1" x14ac:dyDescent="0.25">
      <c r="B7" s="18"/>
      <c r="C7" s="18"/>
      <c r="D7" s="18"/>
      <c r="E7" s="20" t="s">
        <v>41</v>
      </c>
      <c r="F7" s="18"/>
      <c r="G7" s="18"/>
      <c r="H7" s="20" t="s">
        <v>41</v>
      </c>
      <c r="I7" s="18"/>
      <c r="J7" s="18"/>
      <c r="K7" s="20" t="s">
        <v>41</v>
      </c>
      <c r="L7" s="20"/>
      <c r="M7" s="18"/>
      <c r="N7" s="18"/>
      <c r="O7" s="20" t="s">
        <v>41</v>
      </c>
      <c r="P7" s="18"/>
    </row>
    <row r="8" spans="2:16" ht="15.75" x14ac:dyDescent="0.25">
      <c r="B8" s="20">
        <v>1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  <c r="H8" s="20">
        <v>7</v>
      </c>
      <c r="I8" s="20">
        <v>8</v>
      </c>
      <c r="J8" s="20">
        <v>9</v>
      </c>
      <c r="K8" s="20">
        <v>10</v>
      </c>
      <c r="L8" s="20"/>
      <c r="M8" s="20">
        <v>11</v>
      </c>
      <c r="N8" s="20">
        <v>12</v>
      </c>
      <c r="O8" s="20">
        <v>13</v>
      </c>
      <c r="P8" s="20">
        <v>14</v>
      </c>
    </row>
    <row r="9" spans="2:16" ht="15.75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2:16" ht="71.25" customHeight="1" x14ac:dyDescent="0.25">
      <c r="B10" s="20">
        <v>1</v>
      </c>
      <c r="C10" s="20" t="s">
        <v>36</v>
      </c>
      <c r="D10" s="20">
        <v>0</v>
      </c>
      <c r="E10" s="20">
        <v>0</v>
      </c>
      <c r="F10" s="20">
        <v>95</v>
      </c>
      <c r="G10" s="20">
        <v>0</v>
      </c>
      <c r="H10" s="20">
        <v>0</v>
      </c>
      <c r="I10" s="21">
        <f>F10*49.36</f>
        <v>4689.2</v>
      </c>
      <c r="J10" s="20">
        <v>0</v>
      </c>
      <c r="K10" s="20">
        <v>0</v>
      </c>
      <c r="L10" s="21">
        <v>4644.82</v>
      </c>
      <c r="M10" s="22">
        <f>M12-M11</f>
        <v>4644.8200500000003</v>
      </c>
      <c r="N10" s="20">
        <v>0</v>
      </c>
      <c r="O10" s="20">
        <v>0</v>
      </c>
      <c r="P10" s="21">
        <f>I10-L10</f>
        <v>44.380000000000109</v>
      </c>
    </row>
    <row r="11" spans="2:16" ht="66.75" customHeight="1" x14ac:dyDescent="0.25">
      <c r="B11" s="20">
        <v>2</v>
      </c>
      <c r="C11" s="20" t="s">
        <v>37</v>
      </c>
      <c r="D11" s="20">
        <v>0</v>
      </c>
      <c r="E11" s="20">
        <v>0</v>
      </c>
      <c r="F11" s="20">
        <v>4</v>
      </c>
      <c r="G11" s="20">
        <v>0</v>
      </c>
      <c r="H11" s="20">
        <v>0</v>
      </c>
      <c r="I11" s="21">
        <f>F11*99.36</f>
        <v>397.44</v>
      </c>
      <c r="J11" s="20">
        <v>0</v>
      </c>
      <c r="K11" s="20">
        <v>0</v>
      </c>
      <c r="L11" s="21">
        <f>Лист7!D13+Лист7!D10</f>
        <v>376.66215</v>
      </c>
      <c r="M11" s="21">
        <f>Лист7!D10+Лист7!D13</f>
        <v>376.66215</v>
      </c>
      <c r="N11" s="20">
        <v>0</v>
      </c>
      <c r="O11" s="20">
        <v>0</v>
      </c>
      <c r="P11" s="21">
        <f>I11-L11</f>
        <v>20.777850000000001</v>
      </c>
    </row>
    <row r="12" spans="2:16" ht="43.5" customHeight="1" x14ac:dyDescent="0.25">
      <c r="B12" s="18" t="s">
        <v>38</v>
      </c>
      <c r="C12" s="18"/>
      <c r="D12" s="20">
        <v>0</v>
      </c>
      <c r="E12" s="20">
        <v>0</v>
      </c>
      <c r="F12" s="20">
        <f>SUM(F10:F11)</f>
        <v>99</v>
      </c>
      <c r="G12" s="20">
        <v>0</v>
      </c>
      <c r="H12" s="20">
        <v>0</v>
      </c>
      <c r="I12" s="21">
        <f>SUM(I10:I11)</f>
        <v>5086.6399999999994</v>
      </c>
      <c r="J12" s="20">
        <v>0</v>
      </c>
      <c r="K12" s="20">
        <v>0</v>
      </c>
      <c r="L12" s="23">
        <f>SUM(L10:L11)</f>
        <v>5021.4821499999998</v>
      </c>
      <c r="M12" s="21">
        <f>Лист7!D5</f>
        <v>5021.4822000000004</v>
      </c>
      <c r="N12" s="20">
        <v>0</v>
      </c>
      <c r="O12" s="20">
        <v>0</v>
      </c>
      <c r="P12" s="21">
        <f>I12-L12</f>
        <v>65.157849999999598</v>
      </c>
    </row>
  </sheetData>
  <mergeCells count="17">
    <mergeCell ref="P6:P7"/>
    <mergeCell ref="B5:B7"/>
    <mergeCell ref="C5:C7"/>
    <mergeCell ref="D5:F5"/>
    <mergeCell ref="G5:I5"/>
    <mergeCell ref="J5:M5"/>
    <mergeCell ref="D6:D7"/>
    <mergeCell ref="F6:F7"/>
    <mergeCell ref="G6:G7"/>
    <mergeCell ref="N5:P5"/>
    <mergeCell ref="I6:I7"/>
    <mergeCell ref="J6:J7"/>
    <mergeCell ref="M6:M7"/>
    <mergeCell ref="N6:N7"/>
    <mergeCell ref="B12:C12"/>
    <mergeCell ref="C2:P2"/>
    <mergeCell ref="C3:P3"/>
  </mergeCells>
  <hyperlinks>
    <hyperlink ref="J5" r:id="rId1" location="P403" display="../../../План ФХД 2021г. на сентябрь 2021.docx - P403"/>
  </hyperlinks>
  <pageMargins left="0.7" right="0.7" top="0.75" bottom="0.75" header="0.3" footer="0.3"/>
  <pageSetup paperSize="9" scale="71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zoomScale="80" zoomScaleNormal="100" zoomScaleSheetLayoutView="80" workbookViewId="0">
      <selection activeCell="B19" sqref="B19"/>
    </sheetView>
  </sheetViews>
  <sheetFormatPr defaultRowHeight="15" x14ac:dyDescent="0.25"/>
  <cols>
    <col min="1" max="1" width="9.140625" customWidth="1"/>
    <col min="2" max="2" width="51" customWidth="1"/>
    <col min="3" max="3" width="11.7109375" customWidth="1"/>
    <col min="4" max="4" width="11.5703125" customWidth="1"/>
    <col min="5" max="5" width="0.28515625" hidden="1" customWidth="1"/>
    <col min="6" max="6" width="16.85546875" customWidth="1"/>
    <col min="7" max="7" width="8.85546875" customWidth="1"/>
    <col min="8" max="8" width="11.42578125" customWidth="1"/>
  </cols>
  <sheetData>
    <row r="1" spans="1:11" ht="27" customHeight="1" x14ac:dyDescent="0.25">
      <c r="A1" s="1"/>
      <c r="B1" s="24" t="s">
        <v>42</v>
      </c>
      <c r="C1" s="24"/>
      <c r="D1" s="24"/>
      <c r="E1" s="24"/>
      <c r="F1" s="24"/>
      <c r="G1" s="24"/>
      <c r="H1" s="24"/>
      <c r="I1" s="24"/>
    </row>
    <row r="2" spans="1:11" ht="15.75" x14ac:dyDescent="0.25">
      <c r="A2" s="3"/>
    </row>
    <row r="3" spans="1:11" ht="31.5" x14ac:dyDescent="0.25">
      <c r="A3" s="20" t="s">
        <v>43</v>
      </c>
      <c r="B3" s="18" t="s">
        <v>45</v>
      </c>
      <c r="C3" s="20" t="s">
        <v>196</v>
      </c>
      <c r="D3" s="20" t="s">
        <v>197</v>
      </c>
      <c r="E3" s="20"/>
      <c r="F3" s="18" t="s">
        <v>198</v>
      </c>
      <c r="G3" s="18" t="s">
        <v>47</v>
      </c>
      <c r="H3" s="18"/>
      <c r="I3" s="18"/>
      <c r="J3" s="18" t="s">
        <v>48</v>
      </c>
      <c r="K3" s="18"/>
    </row>
    <row r="4" spans="1:11" ht="55.5" customHeight="1" x14ac:dyDescent="0.25">
      <c r="A4" s="20" t="s">
        <v>44</v>
      </c>
      <c r="B4" s="18"/>
      <c r="C4" s="20" t="s">
        <v>46</v>
      </c>
      <c r="D4" s="20" t="s">
        <v>35</v>
      </c>
      <c r="E4" s="20"/>
      <c r="F4" s="18"/>
      <c r="G4" s="20" t="s">
        <v>49</v>
      </c>
      <c r="H4" s="20" t="s">
        <v>50</v>
      </c>
      <c r="I4" s="20" t="s">
        <v>51</v>
      </c>
      <c r="J4" s="20" t="s">
        <v>52</v>
      </c>
      <c r="K4" s="20" t="s">
        <v>53</v>
      </c>
    </row>
    <row r="5" spans="1:11" ht="37.5" customHeight="1" x14ac:dyDescent="0.25">
      <c r="A5" s="25" t="s">
        <v>54</v>
      </c>
      <c r="B5" s="20" t="s">
        <v>55</v>
      </c>
      <c r="C5" s="20"/>
      <c r="D5" s="20"/>
      <c r="E5" s="20"/>
      <c r="F5" s="21">
        <f>F7+F6</f>
        <v>5086.6399999999994</v>
      </c>
      <c r="G5" s="20"/>
      <c r="H5" s="20"/>
      <c r="I5" s="20"/>
      <c r="J5" s="20"/>
      <c r="K5" s="20"/>
    </row>
    <row r="6" spans="1:11" ht="15.75" x14ac:dyDescent="0.25">
      <c r="A6" s="25" t="s">
        <v>56</v>
      </c>
      <c r="B6" s="20" t="s">
        <v>57</v>
      </c>
      <c r="C6" s="20"/>
      <c r="D6" s="20"/>
      <c r="E6" s="20"/>
      <c r="F6" s="21">
        <f>Лист2!I11</f>
        <v>397.44</v>
      </c>
      <c r="G6" s="20"/>
      <c r="H6" s="20"/>
      <c r="I6" s="20"/>
      <c r="J6" s="20"/>
      <c r="K6" s="20"/>
    </row>
    <row r="7" spans="1:11" ht="15.75" x14ac:dyDescent="0.25">
      <c r="A7" s="25" t="s">
        <v>58</v>
      </c>
      <c r="B7" s="20" t="s">
        <v>59</v>
      </c>
      <c r="C7" s="20"/>
      <c r="D7" s="21"/>
      <c r="E7" s="21"/>
      <c r="F7" s="21">
        <f>Лист2!I10</f>
        <v>4689.2</v>
      </c>
      <c r="G7" s="20"/>
      <c r="H7" s="20"/>
      <c r="I7" s="21"/>
      <c r="J7" s="20"/>
      <c r="K7" s="20"/>
    </row>
    <row r="8" spans="1:11" ht="36.75" customHeight="1" x14ac:dyDescent="0.25">
      <c r="A8" s="25" t="s">
        <v>60</v>
      </c>
      <c r="B8" s="20" t="s">
        <v>61</v>
      </c>
      <c r="C8" s="20"/>
      <c r="D8" s="20"/>
      <c r="E8" s="20"/>
      <c r="F8" s="21">
        <f>F5</f>
        <v>5086.6399999999994</v>
      </c>
      <c r="G8" s="20"/>
      <c r="H8" s="20"/>
      <c r="I8" s="20"/>
      <c r="J8" s="20"/>
      <c r="K8" s="20"/>
    </row>
    <row r="9" spans="1:11" ht="22.5" customHeight="1" x14ac:dyDescent="0.25">
      <c r="A9" s="25" t="s">
        <v>73</v>
      </c>
      <c r="B9" s="20" t="s">
        <v>62</v>
      </c>
      <c r="C9" s="20"/>
      <c r="D9" s="20"/>
      <c r="E9" s="20"/>
      <c r="F9" s="21">
        <v>0</v>
      </c>
      <c r="G9" s="20"/>
      <c r="H9" s="20"/>
      <c r="I9" s="20"/>
      <c r="J9" s="20"/>
      <c r="K9" s="20"/>
    </row>
    <row r="10" spans="1:11" ht="39.75" customHeight="1" x14ac:dyDescent="0.25">
      <c r="A10" s="26" t="s">
        <v>63</v>
      </c>
      <c r="B10" s="27" t="s">
        <v>64</v>
      </c>
      <c r="C10" s="20"/>
      <c r="D10" s="20"/>
      <c r="E10" s="21">
        <f>Лист7!D5</f>
        <v>5021.4822000000004</v>
      </c>
      <c r="F10" s="21">
        <f>Лист7!D5</f>
        <v>5021.4822000000004</v>
      </c>
      <c r="G10" s="20"/>
      <c r="H10" s="20"/>
      <c r="I10" s="20"/>
      <c r="J10" s="20"/>
      <c r="K10" s="20"/>
    </row>
    <row r="11" spans="1:11" ht="15.75" hidden="1" x14ac:dyDescent="0.25">
      <c r="A11" s="26"/>
      <c r="B11" s="27"/>
      <c r="C11" s="20"/>
      <c r="D11" s="20"/>
      <c r="E11" s="20"/>
      <c r="F11" s="21" t="s">
        <v>39</v>
      </c>
      <c r="G11" s="20"/>
      <c r="H11" s="20"/>
      <c r="I11" s="20"/>
      <c r="J11" s="20"/>
      <c r="K11" s="20"/>
    </row>
    <row r="12" spans="1:11" ht="15.75" x14ac:dyDescent="0.25">
      <c r="A12" s="26" t="s">
        <v>66</v>
      </c>
      <c r="B12" s="20" t="s">
        <v>69</v>
      </c>
      <c r="C12" s="18"/>
      <c r="D12" s="18"/>
      <c r="E12" s="20"/>
      <c r="F12" s="28">
        <f>F5-F10</f>
        <v>65.157799999999042</v>
      </c>
      <c r="G12" s="18"/>
      <c r="H12" s="18"/>
      <c r="I12" s="18"/>
      <c r="J12" s="18"/>
      <c r="K12" s="18"/>
    </row>
    <row r="13" spans="1:11" ht="15.75" x14ac:dyDescent="0.25">
      <c r="A13" s="26"/>
      <c r="B13" s="20" t="s">
        <v>70</v>
      </c>
      <c r="C13" s="18"/>
      <c r="D13" s="18"/>
      <c r="E13" s="20"/>
      <c r="F13" s="28"/>
      <c r="G13" s="18"/>
      <c r="H13" s="18"/>
      <c r="I13" s="18"/>
      <c r="J13" s="18"/>
      <c r="K13" s="18"/>
    </row>
    <row r="14" spans="1:11" ht="21.75" customHeight="1" x14ac:dyDescent="0.25">
      <c r="A14" s="25" t="s">
        <v>67</v>
      </c>
      <c r="B14" s="20" t="s">
        <v>71</v>
      </c>
      <c r="C14" s="20"/>
      <c r="D14" s="20"/>
      <c r="E14" s="20"/>
      <c r="F14" s="21">
        <f>F12/F5*100</f>
        <v>1.2809595332085433</v>
      </c>
      <c r="G14" s="20"/>
      <c r="H14" s="20"/>
      <c r="I14" s="20"/>
      <c r="J14" s="20"/>
      <c r="K14" s="20"/>
    </row>
    <row r="15" spans="1:11" ht="15.75" x14ac:dyDescent="0.25">
      <c r="A15" s="25" t="s">
        <v>68</v>
      </c>
      <c r="B15" s="20" t="s">
        <v>72</v>
      </c>
      <c r="C15" s="20"/>
      <c r="D15" s="20"/>
      <c r="E15" s="20"/>
      <c r="F15" s="21">
        <v>4</v>
      </c>
      <c r="G15" s="20"/>
      <c r="H15" s="20"/>
      <c r="I15" s="20"/>
      <c r="J15" s="20"/>
      <c r="K15" s="20"/>
    </row>
    <row r="16" spans="1:11" ht="15.75" x14ac:dyDescent="0.25">
      <c r="A16" s="25" t="s">
        <v>210</v>
      </c>
      <c r="B16" s="20" t="s">
        <v>74</v>
      </c>
      <c r="C16" s="20"/>
      <c r="D16" s="20"/>
      <c r="E16" s="20"/>
      <c r="F16" s="21">
        <v>3</v>
      </c>
      <c r="G16" s="20"/>
      <c r="H16" s="20"/>
      <c r="I16" s="20"/>
      <c r="J16" s="20"/>
      <c r="K16" s="20"/>
    </row>
    <row r="17" spans="1:11" ht="21.75" customHeight="1" x14ac:dyDescent="0.25">
      <c r="A17" s="25" t="s">
        <v>220</v>
      </c>
      <c r="B17" s="20" t="s">
        <v>75</v>
      </c>
      <c r="C17" s="20"/>
      <c r="D17" s="20"/>
      <c r="E17" s="20"/>
      <c r="F17" s="21">
        <v>1</v>
      </c>
      <c r="G17" s="20"/>
      <c r="H17" s="20"/>
      <c r="I17" s="20"/>
      <c r="J17" s="20"/>
      <c r="K17" s="20"/>
    </row>
    <row r="18" spans="1:11" ht="15.75" x14ac:dyDescent="0.25">
      <c r="A18" s="29" t="s">
        <v>221</v>
      </c>
      <c r="B18" s="20" t="s">
        <v>76</v>
      </c>
      <c r="C18" s="20"/>
      <c r="D18" s="20"/>
      <c r="E18" s="20"/>
      <c r="F18" s="21">
        <f>F12-F15</f>
        <v>61.157799999999042</v>
      </c>
      <c r="G18" s="20"/>
      <c r="H18" s="20"/>
      <c r="I18" s="20"/>
      <c r="J18" s="20"/>
      <c r="K18" s="20"/>
    </row>
    <row r="19" spans="1:11" ht="15.75" x14ac:dyDescent="0.25">
      <c r="A19" s="30" t="s">
        <v>222</v>
      </c>
      <c r="B19" s="20" t="s">
        <v>77</v>
      </c>
      <c r="C19" s="18"/>
      <c r="D19" s="18"/>
      <c r="E19" s="20"/>
      <c r="F19" s="28">
        <f>Лист8!D11</f>
        <v>1008.67752</v>
      </c>
      <c r="G19" s="18"/>
      <c r="H19" s="18"/>
      <c r="I19" s="18"/>
      <c r="J19" s="18"/>
      <c r="K19" s="18"/>
    </row>
    <row r="20" spans="1:11" ht="15.75" x14ac:dyDescent="0.25">
      <c r="A20" s="30"/>
      <c r="B20" s="31" t="s">
        <v>78</v>
      </c>
      <c r="C20" s="18"/>
      <c r="D20" s="18"/>
      <c r="E20" s="20"/>
      <c r="F20" s="28"/>
      <c r="G20" s="18"/>
      <c r="H20" s="18"/>
      <c r="I20" s="18"/>
      <c r="J20" s="18"/>
      <c r="K20" s="18"/>
    </row>
    <row r="21" spans="1:11" ht="15.75" x14ac:dyDescent="0.25">
      <c r="A21" s="29" t="s">
        <v>223</v>
      </c>
      <c r="B21" s="20" t="s">
        <v>79</v>
      </c>
      <c r="C21" s="20"/>
      <c r="D21" s="20"/>
      <c r="E21" s="20"/>
      <c r="F21" s="21">
        <f>F12/100*15</f>
        <v>9.7736699999998571</v>
      </c>
      <c r="G21" s="20"/>
      <c r="H21" s="20"/>
      <c r="I21" s="20"/>
      <c r="J21" s="20"/>
      <c r="K21" s="20"/>
    </row>
    <row r="22" spans="1:11" ht="51" customHeight="1" x14ac:dyDescent="0.25">
      <c r="A22" s="23">
        <v>3.1</v>
      </c>
      <c r="B22" s="20" t="s">
        <v>80</v>
      </c>
      <c r="C22" s="20"/>
      <c r="D22" s="20"/>
      <c r="E22" s="20"/>
      <c r="F22" s="21">
        <f>F18-F19-F21</f>
        <v>-957.29339000000073</v>
      </c>
      <c r="G22" s="20"/>
      <c r="H22" s="20"/>
      <c r="I22" s="20"/>
      <c r="J22" s="20"/>
      <c r="K22" s="20"/>
    </row>
    <row r="23" spans="1:11" ht="31.5" x14ac:dyDescent="0.25">
      <c r="A23" s="26">
        <v>3.11</v>
      </c>
      <c r="B23" s="20" t="s">
        <v>81</v>
      </c>
      <c r="C23" s="18"/>
      <c r="D23" s="18"/>
      <c r="E23" s="20"/>
      <c r="F23" s="28">
        <v>0</v>
      </c>
      <c r="G23" s="18"/>
      <c r="H23" s="18"/>
      <c r="I23" s="18"/>
      <c r="J23" s="18"/>
      <c r="K23" s="18"/>
    </row>
    <row r="24" spans="1:11" ht="15.75" x14ac:dyDescent="0.25">
      <c r="A24" s="26"/>
      <c r="B24" s="20" t="s">
        <v>70</v>
      </c>
      <c r="C24" s="18"/>
      <c r="D24" s="18"/>
      <c r="E24" s="20"/>
      <c r="F24" s="28"/>
      <c r="G24" s="18"/>
      <c r="H24" s="18"/>
      <c r="I24" s="18"/>
      <c r="J24" s="18"/>
      <c r="K24" s="18"/>
    </row>
    <row r="25" spans="1:11" ht="15.75" x14ac:dyDescent="0.25">
      <c r="A25" s="26">
        <v>3.12</v>
      </c>
      <c r="B25" s="18" t="s">
        <v>82</v>
      </c>
      <c r="C25" s="18"/>
      <c r="D25" s="18"/>
      <c r="E25" s="20"/>
      <c r="F25" s="28">
        <v>0</v>
      </c>
      <c r="G25" s="18"/>
      <c r="H25" s="18"/>
      <c r="I25" s="18"/>
      <c r="J25" s="18"/>
      <c r="K25" s="18"/>
    </row>
    <row r="26" spans="1:11" ht="9" customHeight="1" x14ac:dyDescent="0.25">
      <c r="A26" s="26"/>
      <c r="B26" s="18"/>
      <c r="C26" s="18"/>
      <c r="D26" s="18"/>
      <c r="E26" s="20"/>
      <c r="F26" s="28"/>
      <c r="G26" s="18"/>
      <c r="H26" s="18"/>
      <c r="I26" s="18"/>
      <c r="J26" s="18"/>
      <c r="K26" s="18"/>
    </row>
    <row r="27" spans="1:11" ht="47.25" x14ac:dyDescent="0.25">
      <c r="A27" s="25">
        <v>3.13</v>
      </c>
      <c r="B27" s="20" t="s">
        <v>83</v>
      </c>
      <c r="C27" s="20"/>
      <c r="D27" s="20"/>
      <c r="E27" s="20"/>
      <c r="F27" s="21">
        <v>0</v>
      </c>
      <c r="G27" s="20"/>
      <c r="H27" s="20"/>
      <c r="I27" s="20"/>
      <c r="J27" s="20"/>
      <c r="K27" s="20"/>
    </row>
    <row r="28" spans="1:11" ht="15.75" x14ac:dyDescent="0.25">
      <c r="A28" s="25">
        <v>3.14</v>
      </c>
      <c r="B28" s="20" t="s">
        <v>84</v>
      </c>
      <c r="C28" s="20"/>
      <c r="D28" s="20"/>
      <c r="E28" s="20"/>
      <c r="F28" s="21">
        <v>0</v>
      </c>
      <c r="G28" s="20"/>
      <c r="H28" s="20"/>
      <c r="I28" s="20"/>
      <c r="J28" s="20"/>
      <c r="K28" s="20"/>
    </row>
    <row r="29" spans="1:11" ht="31.5" x14ac:dyDescent="0.25">
      <c r="A29" s="25">
        <v>3.15</v>
      </c>
      <c r="B29" s="20" t="s">
        <v>85</v>
      </c>
      <c r="C29" s="20"/>
      <c r="D29" s="20"/>
      <c r="E29" s="20"/>
      <c r="F29" s="21">
        <v>0</v>
      </c>
      <c r="G29" s="20"/>
      <c r="H29" s="20"/>
      <c r="I29" s="20"/>
      <c r="J29" s="20"/>
      <c r="K29" s="20"/>
    </row>
    <row r="30" spans="1:1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51.75" customHeight="1" x14ac:dyDescent="0.25">
      <c r="A31" s="7" t="s">
        <v>86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43.5" customHeight="1" x14ac:dyDescent="0.25">
      <c r="A32" s="7" t="s">
        <v>87</v>
      </c>
      <c r="B32" s="7"/>
      <c r="C32" s="7"/>
      <c r="D32" s="7"/>
      <c r="E32" s="7"/>
      <c r="F32" s="7"/>
      <c r="G32" s="7"/>
      <c r="H32" s="7"/>
      <c r="I32" s="7"/>
      <c r="J32" s="7"/>
      <c r="K32" s="7"/>
    </row>
  </sheetData>
  <mergeCells count="46">
    <mergeCell ref="J25:J26"/>
    <mergeCell ref="K25:K26"/>
    <mergeCell ref="A32:K32"/>
    <mergeCell ref="A31:K31"/>
    <mergeCell ref="J23:J24"/>
    <mergeCell ref="K23:K24"/>
    <mergeCell ref="A25:A26"/>
    <mergeCell ref="B25:B26"/>
    <mergeCell ref="C25:C26"/>
    <mergeCell ref="D25:D26"/>
    <mergeCell ref="F25:F26"/>
    <mergeCell ref="G25:G26"/>
    <mergeCell ref="H25:H26"/>
    <mergeCell ref="I25:I26"/>
    <mergeCell ref="K19:K20"/>
    <mergeCell ref="A12:A13"/>
    <mergeCell ref="C12:C13"/>
    <mergeCell ref="D12:D13"/>
    <mergeCell ref="A23:A24"/>
    <mergeCell ref="C23:C24"/>
    <mergeCell ref="D23:D24"/>
    <mergeCell ref="F23:F24"/>
    <mergeCell ref="G23:G24"/>
    <mergeCell ref="H23:H24"/>
    <mergeCell ref="I23:I24"/>
    <mergeCell ref="H19:H20"/>
    <mergeCell ref="F12:F13"/>
    <mergeCell ref="G12:G13"/>
    <mergeCell ref="I19:I20"/>
    <mergeCell ref="J19:J20"/>
    <mergeCell ref="A19:A20"/>
    <mergeCell ref="C19:C20"/>
    <mergeCell ref="D19:D20"/>
    <mergeCell ref="F19:F20"/>
    <mergeCell ref="G19:G20"/>
    <mergeCell ref="J3:K3"/>
    <mergeCell ref="A10:A11"/>
    <mergeCell ref="B10:B11"/>
    <mergeCell ref="H12:H13"/>
    <mergeCell ref="I12:I13"/>
    <mergeCell ref="B3:B4"/>
    <mergeCell ref="F3:F4"/>
    <mergeCell ref="G3:I3"/>
    <mergeCell ref="J12:J13"/>
    <mergeCell ref="K12:K13"/>
    <mergeCell ref="B1:I1"/>
  </mergeCells>
  <hyperlinks>
    <hyperlink ref="B10" r:id="rId1" location="P403" display="../../../План ФХД 2021г. на сентябрь 2021.docx - P403"/>
    <hyperlink ref="B20" r:id="rId2" location="P407" display="../../../План ФХД 2021г. на сентябрь 2021.docx - P407"/>
  </hyperlinks>
  <pageMargins left="0.7" right="0.7" top="0.75" bottom="0.75" header="0.3" footer="0.3"/>
  <pageSetup paperSize="9" scale="63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zoomScaleNormal="100" zoomScaleSheetLayoutView="100" workbookViewId="0">
      <selection activeCell="G10" sqref="G10:G11"/>
    </sheetView>
  </sheetViews>
  <sheetFormatPr defaultRowHeight="15" x14ac:dyDescent="0.25"/>
  <cols>
    <col min="1" max="1" width="6.42578125" customWidth="1"/>
    <col min="2" max="2" width="30" customWidth="1"/>
    <col min="3" max="3" width="13.42578125" customWidth="1"/>
    <col min="4" max="4" width="17.140625" customWidth="1"/>
    <col min="5" max="5" width="14.85546875" customWidth="1"/>
    <col min="6" max="6" width="12.5703125" customWidth="1"/>
    <col min="7" max="8" width="11" customWidth="1"/>
    <col min="9" max="9" width="11.42578125" customWidth="1"/>
    <col min="10" max="10" width="14.42578125" customWidth="1"/>
  </cols>
  <sheetData>
    <row r="1" spans="1:10" ht="15.75" x14ac:dyDescent="0.25">
      <c r="A1" s="1"/>
      <c r="B1" s="6" t="s">
        <v>88</v>
      </c>
      <c r="C1" s="6"/>
      <c r="D1" s="6"/>
      <c r="E1" s="6"/>
      <c r="F1" s="6"/>
      <c r="G1" s="6"/>
      <c r="H1" s="6"/>
    </row>
    <row r="2" spans="1:10" ht="15.75" x14ac:dyDescent="0.25">
      <c r="A2" s="3"/>
    </row>
    <row r="3" spans="1:10" x14ac:dyDescent="0.25">
      <c r="A3" s="32" t="s">
        <v>28</v>
      </c>
      <c r="B3" s="32" t="s">
        <v>89</v>
      </c>
      <c r="C3" s="32" t="s">
        <v>201</v>
      </c>
      <c r="D3" s="32" t="s">
        <v>199</v>
      </c>
      <c r="E3" s="32" t="s">
        <v>200</v>
      </c>
      <c r="F3" s="32" t="s">
        <v>47</v>
      </c>
      <c r="G3" s="32"/>
      <c r="H3" s="32"/>
      <c r="I3" s="32" t="s">
        <v>48</v>
      </c>
      <c r="J3" s="32"/>
    </row>
    <row r="4" spans="1:10" ht="24" x14ac:dyDescent="0.25">
      <c r="A4" s="32"/>
      <c r="B4" s="32"/>
      <c r="C4" s="32"/>
      <c r="D4" s="32"/>
      <c r="E4" s="32"/>
      <c r="F4" s="33" t="s">
        <v>49</v>
      </c>
      <c r="G4" s="33" t="s">
        <v>50</v>
      </c>
      <c r="H4" s="33" t="s">
        <v>51</v>
      </c>
      <c r="I4" s="33" t="s">
        <v>52</v>
      </c>
      <c r="J4" s="33" t="s">
        <v>233</v>
      </c>
    </row>
    <row r="5" spans="1:10" ht="24" x14ac:dyDescent="0.25">
      <c r="A5" s="32" t="s">
        <v>90</v>
      </c>
      <c r="B5" s="33" t="s">
        <v>91</v>
      </c>
      <c r="C5" s="32"/>
      <c r="D5" s="32">
        <v>20.5</v>
      </c>
      <c r="E5" s="32"/>
      <c r="F5" s="32"/>
      <c r="G5" s="32"/>
      <c r="H5" s="32"/>
      <c r="I5" s="32"/>
      <c r="J5" s="32"/>
    </row>
    <row r="6" spans="1:10" x14ac:dyDescent="0.25">
      <c r="A6" s="32"/>
      <c r="B6" s="33" t="s">
        <v>92</v>
      </c>
      <c r="C6" s="32"/>
      <c r="D6" s="32"/>
      <c r="E6" s="32"/>
      <c r="F6" s="32"/>
      <c r="G6" s="32"/>
      <c r="H6" s="32"/>
      <c r="I6" s="32"/>
      <c r="J6" s="32"/>
    </row>
    <row r="7" spans="1:10" x14ac:dyDescent="0.25">
      <c r="A7" s="33"/>
      <c r="B7" s="33" t="s">
        <v>93</v>
      </c>
      <c r="C7" s="33"/>
      <c r="D7" s="33"/>
      <c r="E7" s="33"/>
      <c r="F7" s="33"/>
      <c r="G7" s="33"/>
      <c r="H7" s="33"/>
      <c r="I7" s="33"/>
      <c r="J7" s="33"/>
    </row>
    <row r="8" spans="1:10" ht="24" x14ac:dyDescent="0.25">
      <c r="A8" s="33"/>
      <c r="B8" s="33" t="s">
        <v>94</v>
      </c>
      <c r="C8" s="33"/>
      <c r="D8" s="33">
        <v>10.5</v>
      </c>
      <c r="E8" s="33"/>
      <c r="F8" s="33"/>
      <c r="G8" s="33"/>
      <c r="H8" s="33"/>
      <c r="I8" s="33"/>
      <c r="J8" s="33"/>
    </row>
    <row r="9" spans="1:10" x14ac:dyDescent="0.25">
      <c r="A9" s="33"/>
      <c r="B9" s="33" t="s">
        <v>95</v>
      </c>
      <c r="C9" s="33"/>
      <c r="D9" s="33">
        <v>11</v>
      </c>
      <c r="E9" s="33"/>
      <c r="F9" s="33"/>
      <c r="G9" s="33"/>
      <c r="H9" s="33"/>
      <c r="I9" s="33"/>
      <c r="J9" s="33"/>
    </row>
    <row r="10" spans="1:10" x14ac:dyDescent="0.25">
      <c r="A10" s="32" t="s">
        <v>96</v>
      </c>
      <c r="B10" s="33" t="s">
        <v>97</v>
      </c>
      <c r="C10" s="32"/>
      <c r="D10" s="34">
        <f>Лист7!D8</f>
        <v>1700.04</v>
      </c>
      <c r="E10" s="32"/>
      <c r="F10" s="32"/>
      <c r="G10" s="32"/>
      <c r="H10" s="32"/>
      <c r="I10" s="32"/>
      <c r="J10" s="32"/>
    </row>
    <row r="11" spans="1:10" x14ac:dyDescent="0.25">
      <c r="A11" s="32"/>
      <c r="B11" s="33" t="s">
        <v>98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/>
      <c r="B12" s="33" t="s">
        <v>93</v>
      </c>
      <c r="C12" s="33"/>
      <c r="D12" s="33"/>
      <c r="E12" s="33"/>
      <c r="F12" s="33"/>
      <c r="G12" s="33"/>
      <c r="H12" s="33"/>
      <c r="I12" s="33"/>
      <c r="J12" s="33"/>
    </row>
    <row r="13" spans="1:10" ht="24" x14ac:dyDescent="0.25">
      <c r="A13" s="33"/>
      <c r="B13" s="33" t="s">
        <v>99</v>
      </c>
      <c r="C13" s="33"/>
      <c r="D13" s="35">
        <f>D10</f>
        <v>1700.04</v>
      </c>
      <c r="E13" s="33"/>
      <c r="F13" s="33"/>
      <c r="G13" s="33"/>
      <c r="H13" s="33"/>
      <c r="I13" s="33"/>
      <c r="J13" s="33"/>
    </row>
    <row r="14" spans="1:10" x14ac:dyDescent="0.25">
      <c r="A14" s="33"/>
      <c r="B14" s="33" t="s">
        <v>100</v>
      </c>
      <c r="C14" s="33"/>
      <c r="D14" s="33">
        <v>0</v>
      </c>
      <c r="E14" s="33"/>
      <c r="F14" s="33"/>
      <c r="G14" s="33"/>
      <c r="H14" s="33"/>
      <c r="I14" s="33"/>
      <c r="J14" s="33"/>
    </row>
    <row r="15" spans="1:10" ht="24" x14ac:dyDescent="0.25">
      <c r="A15" s="33" t="s">
        <v>101</v>
      </c>
      <c r="B15" s="33" t="s">
        <v>102</v>
      </c>
      <c r="C15" s="33"/>
      <c r="D15" s="36">
        <f>D13/3/21.5</f>
        <v>26.357209302325579</v>
      </c>
      <c r="E15" s="33"/>
      <c r="F15" s="33"/>
      <c r="G15" s="33"/>
      <c r="H15" s="33"/>
      <c r="I15" s="33"/>
      <c r="J15" s="33"/>
    </row>
    <row r="16" spans="1:10" ht="24" x14ac:dyDescent="0.25">
      <c r="A16" s="32" t="s">
        <v>103</v>
      </c>
      <c r="B16" s="33" t="s">
        <v>104</v>
      </c>
      <c r="C16" s="32"/>
      <c r="D16" s="32">
        <v>62</v>
      </c>
      <c r="E16" s="32"/>
      <c r="F16" s="32"/>
      <c r="G16" s="32"/>
      <c r="H16" s="32"/>
      <c r="I16" s="32"/>
      <c r="J16" s="32"/>
    </row>
    <row r="17" spans="1:10" x14ac:dyDescent="0.25">
      <c r="A17" s="32"/>
      <c r="B17" s="33" t="s">
        <v>105</v>
      </c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32"/>
      <c r="B18" s="33" t="s">
        <v>106</v>
      </c>
      <c r="C18" s="32"/>
      <c r="D18" s="32">
        <v>62</v>
      </c>
      <c r="E18" s="32"/>
      <c r="F18" s="32"/>
      <c r="G18" s="32"/>
      <c r="H18" s="32"/>
      <c r="I18" s="32"/>
      <c r="J18" s="32"/>
    </row>
    <row r="19" spans="1:10" x14ac:dyDescent="0.25">
      <c r="A19" s="32"/>
      <c r="B19" s="33" t="s">
        <v>107</v>
      </c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33"/>
      <c r="B20" s="33" t="s">
        <v>108</v>
      </c>
      <c r="C20" s="33"/>
      <c r="D20" s="33">
        <v>0</v>
      </c>
      <c r="E20" s="33"/>
      <c r="F20" s="33"/>
      <c r="G20" s="33"/>
      <c r="H20" s="33"/>
      <c r="I20" s="33"/>
      <c r="J20" s="33"/>
    </row>
  </sheetData>
  <mergeCells count="44">
    <mergeCell ref="G10:G11"/>
    <mergeCell ref="J18:J19"/>
    <mergeCell ref="I16:I17"/>
    <mergeCell ref="J16:J17"/>
    <mergeCell ref="A18:A19"/>
    <mergeCell ref="C18:C19"/>
    <mergeCell ref="D18:D19"/>
    <mergeCell ref="E18:E19"/>
    <mergeCell ref="F18:F19"/>
    <mergeCell ref="G18:G19"/>
    <mergeCell ref="H18:H19"/>
    <mergeCell ref="I18:I19"/>
    <mergeCell ref="F3:H3"/>
    <mergeCell ref="H10:H11"/>
    <mergeCell ref="I10:I11"/>
    <mergeCell ref="J10:J11"/>
    <mergeCell ref="A16:A17"/>
    <mergeCell ref="C16:C17"/>
    <mergeCell ref="D16:D17"/>
    <mergeCell ref="E16:E17"/>
    <mergeCell ref="F16:F17"/>
    <mergeCell ref="G16:G17"/>
    <mergeCell ref="H16:H17"/>
    <mergeCell ref="A10:A11"/>
    <mergeCell ref="C10:C11"/>
    <mergeCell ref="D10:D11"/>
    <mergeCell ref="E10:E11"/>
    <mergeCell ref="F10:F11"/>
    <mergeCell ref="B1:H1"/>
    <mergeCell ref="I3:J3"/>
    <mergeCell ref="A5:A6"/>
    <mergeCell ref="C5:C6"/>
    <mergeCell ref="D5:D6"/>
    <mergeCell ref="E5:E6"/>
    <mergeCell ref="F5:F6"/>
    <mergeCell ref="G5:G6"/>
    <mergeCell ref="H5:H6"/>
    <mergeCell ref="I5:I6"/>
    <mergeCell ref="J5:J6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E18" sqref="E18"/>
    </sheetView>
  </sheetViews>
  <sheetFormatPr defaultRowHeight="15" x14ac:dyDescent="0.25"/>
  <cols>
    <col min="1" max="1" width="6.140625" customWidth="1"/>
    <col min="2" max="2" width="30" customWidth="1"/>
    <col min="3" max="3" width="12.28515625" customWidth="1"/>
    <col min="4" max="4" width="13.28515625" customWidth="1"/>
    <col min="5" max="5" width="13.7109375" customWidth="1"/>
    <col min="6" max="6" width="16.140625" customWidth="1"/>
    <col min="7" max="7" width="15.140625" customWidth="1"/>
    <col min="8" max="8" width="16.5703125" customWidth="1"/>
    <col min="9" max="9" width="18.7109375" customWidth="1"/>
    <col min="10" max="10" width="21.5703125" customWidth="1"/>
  </cols>
  <sheetData>
    <row r="1" spans="1:10" ht="15.75" x14ac:dyDescent="0.25">
      <c r="A1" s="1"/>
      <c r="B1" s="17" t="s">
        <v>109</v>
      </c>
      <c r="C1" s="17"/>
      <c r="D1" s="17"/>
      <c r="E1" s="17"/>
      <c r="F1" s="17"/>
      <c r="G1" s="17"/>
      <c r="H1" s="17"/>
      <c r="I1" s="17"/>
    </row>
    <row r="2" spans="1:10" ht="15.75" x14ac:dyDescent="0.25">
      <c r="A2" s="3"/>
    </row>
    <row r="3" spans="1:10" x14ac:dyDescent="0.25">
      <c r="A3" s="32" t="s">
        <v>28</v>
      </c>
      <c r="B3" s="32" t="s">
        <v>45</v>
      </c>
      <c r="C3" s="32" t="s">
        <v>202</v>
      </c>
      <c r="D3" s="32" t="s">
        <v>199</v>
      </c>
      <c r="E3" s="32" t="s">
        <v>203</v>
      </c>
      <c r="F3" s="32" t="s">
        <v>47</v>
      </c>
      <c r="G3" s="32"/>
      <c r="H3" s="32"/>
      <c r="I3" s="32" t="s">
        <v>48</v>
      </c>
      <c r="J3" s="32"/>
    </row>
    <row r="4" spans="1:10" ht="29.25" customHeight="1" x14ac:dyDescent="0.25">
      <c r="A4" s="32"/>
      <c r="B4" s="32"/>
      <c r="C4" s="32"/>
      <c r="D4" s="32"/>
      <c r="E4" s="32"/>
      <c r="F4" s="33" t="s">
        <v>49</v>
      </c>
      <c r="G4" s="33" t="s">
        <v>50</v>
      </c>
      <c r="H4" s="33" t="s">
        <v>51</v>
      </c>
      <c r="I4" s="33" t="s">
        <v>52</v>
      </c>
      <c r="J4" s="33" t="s">
        <v>53</v>
      </c>
    </row>
    <row r="5" spans="1:10" x14ac:dyDescent="0.25">
      <c r="A5" s="33" t="s">
        <v>110</v>
      </c>
      <c r="B5" s="33" t="s">
        <v>111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</row>
    <row r="6" spans="1:10" ht="24" x14ac:dyDescent="0.25">
      <c r="A6" s="33" t="s">
        <v>112</v>
      </c>
      <c r="B6" s="33" t="s">
        <v>113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</row>
    <row r="7" spans="1:10" ht="24" x14ac:dyDescent="0.25">
      <c r="A7" s="33" t="s">
        <v>114</v>
      </c>
      <c r="B7" s="33" t="s">
        <v>115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</row>
    <row r="8" spans="1:10" ht="24" x14ac:dyDescent="0.25">
      <c r="A8" s="33" t="s">
        <v>116</v>
      </c>
      <c r="B8" s="33" t="s">
        <v>117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</row>
    <row r="9" spans="1:10" x14ac:dyDescent="0.25">
      <c r="A9" s="33" t="s">
        <v>118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x14ac:dyDescent="0.25">
      <c r="A10" s="33" t="s">
        <v>119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33" t="s">
        <v>120</v>
      </c>
      <c r="B11" s="33"/>
      <c r="C11" s="33"/>
      <c r="D11" s="33"/>
      <c r="E11" s="33"/>
      <c r="F11" s="33"/>
      <c r="G11" s="33"/>
      <c r="H11" s="33"/>
      <c r="I11" s="33"/>
      <c r="J11" s="33"/>
    </row>
  </sheetData>
  <mergeCells count="8">
    <mergeCell ref="B1:I1"/>
    <mergeCell ref="I3:J3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A22" sqref="A22:F22"/>
    </sheetView>
  </sheetViews>
  <sheetFormatPr defaultRowHeight="15" x14ac:dyDescent="0.25"/>
  <cols>
    <col min="1" max="1" width="8.42578125" customWidth="1"/>
    <col min="2" max="2" width="35" customWidth="1"/>
    <col min="3" max="3" width="34.5703125" customWidth="1"/>
    <col min="4" max="4" width="51" customWidth="1"/>
    <col min="5" max="5" width="20" customWidth="1"/>
    <col min="6" max="6" width="22.5703125" customWidth="1"/>
  </cols>
  <sheetData>
    <row r="1" spans="1:6" ht="22.5" customHeight="1" x14ac:dyDescent="0.25">
      <c r="A1" s="1"/>
      <c r="B1" s="17" t="s">
        <v>121</v>
      </c>
      <c r="C1" s="17"/>
      <c r="D1" s="17"/>
      <c r="E1" s="17"/>
    </row>
    <row r="2" spans="1:6" ht="15.75" x14ac:dyDescent="0.25">
      <c r="A2" s="3"/>
    </row>
    <row r="3" spans="1:6" ht="44.25" customHeight="1" x14ac:dyDescent="0.25">
      <c r="A3" s="37" t="s">
        <v>43</v>
      </c>
      <c r="B3" s="38" t="s">
        <v>122</v>
      </c>
      <c r="C3" s="38" t="s">
        <v>123</v>
      </c>
      <c r="D3" s="39" t="s">
        <v>124</v>
      </c>
      <c r="E3" s="38" t="s">
        <v>125</v>
      </c>
      <c r="F3" s="38" t="s">
        <v>126</v>
      </c>
    </row>
    <row r="4" spans="1:6" x14ac:dyDescent="0.25">
      <c r="A4" s="37" t="s">
        <v>44</v>
      </c>
      <c r="B4" s="38"/>
      <c r="C4" s="38"/>
      <c r="D4" s="39"/>
      <c r="E4" s="38"/>
      <c r="F4" s="38"/>
    </row>
    <row r="5" spans="1:6" x14ac:dyDescent="0.25">
      <c r="A5" s="38" t="s">
        <v>127</v>
      </c>
      <c r="B5" s="38"/>
      <c r="C5" s="38"/>
      <c r="D5" s="38"/>
      <c r="E5" s="38"/>
      <c r="F5" s="38"/>
    </row>
    <row r="6" spans="1:6" x14ac:dyDescent="0.25">
      <c r="A6" s="38" t="s">
        <v>128</v>
      </c>
      <c r="B6" s="38"/>
      <c r="C6" s="38"/>
      <c r="D6" s="38"/>
      <c r="E6" s="38"/>
      <c r="F6" s="38"/>
    </row>
    <row r="7" spans="1:6" ht="32.25" customHeight="1" x14ac:dyDescent="0.25">
      <c r="A7" s="37" t="s">
        <v>129</v>
      </c>
      <c r="B7" s="37" t="s">
        <v>204</v>
      </c>
      <c r="C7" s="37" t="s">
        <v>130</v>
      </c>
      <c r="D7" s="37" t="s">
        <v>206</v>
      </c>
      <c r="E7" s="37" t="s">
        <v>131</v>
      </c>
      <c r="F7" s="37">
        <v>49.36</v>
      </c>
    </row>
    <row r="8" spans="1:6" ht="38.25" customHeight="1" x14ac:dyDescent="0.25">
      <c r="A8" s="37" t="s">
        <v>132</v>
      </c>
      <c r="B8" s="37" t="s">
        <v>205</v>
      </c>
      <c r="C8" s="37" t="s">
        <v>130</v>
      </c>
      <c r="D8" s="37" t="s">
        <v>206</v>
      </c>
      <c r="E8" s="37" t="s">
        <v>133</v>
      </c>
      <c r="F8" s="37">
        <v>99.36</v>
      </c>
    </row>
    <row r="9" spans="1:6" x14ac:dyDescent="0.25">
      <c r="A9" s="38" t="s">
        <v>134</v>
      </c>
      <c r="B9" s="38"/>
      <c r="C9" s="38"/>
      <c r="D9" s="38"/>
      <c r="E9" s="38"/>
      <c r="F9" s="38"/>
    </row>
    <row r="10" spans="1:6" x14ac:dyDescent="0.25">
      <c r="A10" s="37" t="s">
        <v>129</v>
      </c>
      <c r="B10" s="37"/>
      <c r="C10" s="37"/>
      <c r="D10" s="37"/>
      <c r="E10" s="37"/>
      <c r="F10" s="37"/>
    </row>
    <row r="11" spans="1:6" x14ac:dyDescent="0.25">
      <c r="A11" s="37" t="s">
        <v>135</v>
      </c>
      <c r="B11" s="37"/>
      <c r="C11" s="37"/>
      <c r="D11" s="37"/>
      <c r="E11" s="37"/>
      <c r="F11" s="37"/>
    </row>
    <row r="12" spans="1:6" x14ac:dyDescent="0.25">
      <c r="A12" s="38" t="s">
        <v>136</v>
      </c>
      <c r="B12" s="38"/>
      <c r="C12" s="38"/>
      <c r="D12" s="38"/>
      <c r="E12" s="38"/>
      <c r="F12" s="38"/>
    </row>
    <row r="13" spans="1:6" x14ac:dyDescent="0.25">
      <c r="A13" s="37" t="s">
        <v>129</v>
      </c>
      <c r="B13" s="37"/>
      <c r="C13" s="37"/>
      <c r="D13" s="37"/>
      <c r="E13" s="37"/>
      <c r="F13" s="37"/>
    </row>
    <row r="14" spans="1:6" x14ac:dyDescent="0.25">
      <c r="A14" s="37" t="s">
        <v>137</v>
      </c>
      <c r="B14" s="37"/>
      <c r="C14" s="37"/>
      <c r="D14" s="37"/>
      <c r="E14" s="37"/>
      <c r="F14" s="37"/>
    </row>
    <row r="15" spans="1:6" x14ac:dyDescent="0.25">
      <c r="A15" s="38" t="s">
        <v>138</v>
      </c>
      <c r="B15" s="38"/>
      <c r="C15" s="38"/>
      <c r="D15" s="38"/>
      <c r="E15" s="38"/>
      <c r="F15" s="38"/>
    </row>
    <row r="16" spans="1:6" x14ac:dyDescent="0.25">
      <c r="A16" s="38" t="s">
        <v>128</v>
      </c>
      <c r="B16" s="38"/>
      <c r="C16" s="38"/>
      <c r="D16" s="38"/>
      <c r="E16" s="38"/>
      <c r="F16" s="38"/>
    </row>
    <row r="17" spans="1:6" x14ac:dyDescent="0.25">
      <c r="A17" s="37" t="s">
        <v>129</v>
      </c>
      <c r="B17" s="37"/>
      <c r="C17" s="37"/>
      <c r="D17" s="37"/>
      <c r="E17" s="37"/>
      <c r="F17" s="37"/>
    </row>
    <row r="18" spans="1:6" x14ac:dyDescent="0.25">
      <c r="A18" s="38" t="s">
        <v>134</v>
      </c>
      <c r="B18" s="38"/>
      <c r="C18" s="38"/>
      <c r="D18" s="38"/>
      <c r="E18" s="38"/>
      <c r="F18" s="38"/>
    </row>
    <row r="19" spans="1:6" x14ac:dyDescent="0.25">
      <c r="A19" s="37" t="s">
        <v>129</v>
      </c>
      <c r="B19" s="37"/>
      <c r="C19" s="37"/>
      <c r="D19" s="37"/>
      <c r="E19" s="37"/>
      <c r="F19" s="37"/>
    </row>
    <row r="20" spans="1:6" x14ac:dyDescent="0.25">
      <c r="A20" s="38" t="s">
        <v>136</v>
      </c>
      <c r="B20" s="38"/>
      <c r="C20" s="38"/>
      <c r="D20" s="38"/>
      <c r="E20" s="38"/>
      <c r="F20" s="38"/>
    </row>
    <row r="21" spans="1:6" x14ac:dyDescent="0.25">
      <c r="A21" s="37" t="s">
        <v>129</v>
      </c>
      <c r="B21" s="37"/>
      <c r="C21" s="37"/>
      <c r="D21" s="37"/>
      <c r="E21" s="37"/>
      <c r="F21" s="37"/>
    </row>
    <row r="22" spans="1:6" ht="59.25" customHeight="1" x14ac:dyDescent="0.25">
      <c r="A22" s="40" t="s">
        <v>139</v>
      </c>
      <c r="B22" s="40"/>
      <c r="C22" s="40"/>
      <c r="D22" s="40"/>
      <c r="E22" s="40"/>
      <c r="F22" s="40"/>
    </row>
    <row r="23" spans="1:6" ht="15.75" x14ac:dyDescent="0.25">
      <c r="A23" s="1"/>
    </row>
    <row r="24" spans="1:6" ht="15.75" x14ac:dyDescent="0.25">
      <c r="A24" s="1"/>
    </row>
  </sheetData>
  <mergeCells count="15">
    <mergeCell ref="A20:F20"/>
    <mergeCell ref="A22:F22"/>
    <mergeCell ref="A6:F6"/>
    <mergeCell ref="A9:F9"/>
    <mergeCell ref="A12:F12"/>
    <mergeCell ref="A15:F15"/>
    <mergeCell ref="A16:F16"/>
    <mergeCell ref="A18:F18"/>
    <mergeCell ref="B1:E1"/>
    <mergeCell ref="A5:F5"/>
    <mergeCell ref="B3:B4"/>
    <mergeCell ref="C3:C4"/>
    <mergeCell ref="D3:D4"/>
    <mergeCell ref="E3:E4"/>
    <mergeCell ref="F3:F4"/>
  </mergeCells>
  <hyperlinks>
    <hyperlink ref="D3" r:id="rId1" location="P728" display="../../../План ФХД 2021г. на сентябрь 2021.docx - P728"/>
  </hyperlinks>
  <pageMargins left="0.7" right="0.7" top="0.75" bottom="0.75" header="0.3" footer="0.3"/>
  <pageSetup paperSize="9" scale="76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D24" sqref="D24"/>
    </sheetView>
  </sheetViews>
  <sheetFormatPr defaultRowHeight="15" x14ac:dyDescent="0.25"/>
  <cols>
    <col min="1" max="1" width="11" customWidth="1"/>
    <col min="2" max="2" width="43" customWidth="1"/>
    <col min="3" max="3" width="20.42578125" customWidth="1"/>
    <col min="4" max="4" width="20.140625" customWidth="1"/>
    <col min="5" max="5" width="15.85546875" customWidth="1"/>
    <col min="6" max="6" width="15.42578125" customWidth="1"/>
    <col min="7" max="7" width="15" customWidth="1"/>
    <col min="8" max="8" width="12.42578125" customWidth="1"/>
    <col min="9" max="9" width="15" customWidth="1"/>
    <col min="10" max="10" width="18.140625" customWidth="1"/>
  </cols>
  <sheetData>
    <row r="1" spans="1:10" ht="15.75" x14ac:dyDescent="0.25">
      <c r="A1" s="1"/>
      <c r="B1" s="6" t="s">
        <v>140</v>
      </c>
      <c r="C1" s="6"/>
      <c r="D1" s="6"/>
      <c r="E1" s="6"/>
      <c r="F1" s="6"/>
      <c r="G1" s="6"/>
      <c r="H1" s="6"/>
      <c r="I1" s="6"/>
    </row>
    <row r="2" spans="1:10" ht="15.75" x14ac:dyDescent="0.25">
      <c r="A2" s="3"/>
    </row>
    <row r="3" spans="1:10" ht="15.75" customHeight="1" x14ac:dyDescent="0.25">
      <c r="A3" s="33" t="s">
        <v>43</v>
      </c>
      <c r="B3" s="32" t="s">
        <v>141</v>
      </c>
      <c r="C3" s="32" t="s">
        <v>201</v>
      </c>
      <c r="D3" s="32" t="s">
        <v>208</v>
      </c>
      <c r="E3" s="32" t="s">
        <v>203</v>
      </c>
      <c r="F3" s="32" t="s">
        <v>47</v>
      </c>
      <c r="G3" s="32"/>
      <c r="H3" s="32"/>
      <c r="I3" s="32" t="s">
        <v>48</v>
      </c>
      <c r="J3" s="32"/>
    </row>
    <row r="4" spans="1:10" ht="15.75" customHeight="1" x14ac:dyDescent="0.25">
      <c r="A4" s="33" t="s">
        <v>44</v>
      </c>
      <c r="B4" s="32"/>
      <c r="C4" s="32"/>
      <c r="D4" s="32"/>
      <c r="E4" s="32"/>
      <c r="F4" s="33" t="s">
        <v>49</v>
      </c>
      <c r="G4" s="33" t="s">
        <v>50</v>
      </c>
      <c r="H4" s="33" t="s">
        <v>51</v>
      </c>
      <c r="I4" s="33" t="s">
        <v>52</v>
      </c>
      <c r="J4" s="33" t="s">
        <v>53</v>
      </c>
    </row>
    <row r="5" spans="1:10" ht="34.5" customHeight="1" x14ac:dyDescent="0.25">
      <c r="A5" s="32" t="s">
        <v>142</v>
      </c>
      <c r="B5" s="32" t="s">
        <v>143</v>
      </c>
      <c r="C5" s="33"/>
      <c r="D5" s="35">
        <f>D8+D12+D15+D16+D18+D20++D26</f>
        <v>5021.4822000000004</v>
      </c>
      <c r="E5" s="33"/>
      <c r="F5" s="33"/>
      <c r="G5" s="33"/>
      <c r="H5" s="33"/>
      <c r="I5" s="33"/>
      <c r="J5" s="32"/>
    </row>
    <row r="6" spans="1:10" ht="15.75" hidden="1" customHeight="1" x14ac:dyDescent="0.25">
      <c r="A6" s="32"/>
      <c r="B6" s="32"/>
      <c r="C6" s="33" t="s">
        <v>65</v>
      </c>
      <c r="D6" s="33" t="s">
        <v>39</v>
      </c>
      <c r="E6" s="33" t="s">
        <v>39</v>
      </c>
      <c r="F6" s="33"/>
      <c r="G6" s="33"/>
      <c r="H6" s="33"/>
      <c r="I6" s="33"/>
      <c r="J6" s="32"/>
    </row>
    <row r="7" spans="1:10" ht="15.75" hidden="1" customHeight="1" x14ac:dyDescent="0.25">
      <c r="A7" s="32"/>
      <c r="B7" s="32"/>
      <c r="C7" s="33"/>
      <c r="D7" s="33"/>
      <c r="E7" s="33"/>
      <c r="F7" s="33"/>
      <c r="G7" s="33"/>
      <c r="H7" s="33"/>
      <c r="I7" s="33"/>
      <c r="J7" s="32"/>
    </row>
    <row r="8" spans="1:10" x14ac:dyDescent="0.25">
      <c r="A8" s="33" t="s">
        <v>144</v>
      </c>
      <c r="B8" s="33" t="s">
        <v>145</v>
      </c>
      <c r="C8" s="33"/>
      <c r="D8" s="35">
        <f>D9+D10+D11</f>
        <v>1700.04</v>
      </c>
      <c r="E8" s="33"/>
      <c r="F8" s="33"/>
      <c r="G8" s="33"/>
      <c r="H8" s="33"/>
      <c r="I8" s="33"/>
      <c r="J8" s="33"/>
    </row>
    <row r="9" spans="1:10" x14ac:dyDescent="0.25">
      <c r="A9" s="33" t="s">
        <v>146</v>
      </c>
      <c r="B9" s="33" t="s">
        <v>147</v>
      </c>
      <c r="C9" s="33"/>
      <c r="D9" s="35">
        <v>1006.86</v>
      </c>
      <c r="E9" s="33"/>
      <c r="F9" s="33"/>
      <c r="G9" s="33"/>
      <c r="H9" s="33"/>
      <c r="I9" s="33"/>
      <c r="J9" s="33"/>
    </row>
    <row r="10" spans="1:10" x14ac:dyDescent="0.25">
      <c r="A10" s="33" t="s">
        <v>148</v>
      </c>
      <c r="B10" s="33" t="s">
        <v>57</v>
      </c>
      <c r="C10" s="33"/>
      <c r="D10" s="35">
        <v>288.63</v>
      </c>
      <c r="E10" s="33"/>
      <c r="F10" s="33"/>
      <c r="G10" s="33"/>
      <c r="H10" s="33"/>
      <c r="I10" s="33"/>
      <c r="J10" s="33"/>
    </row>
    <row r="11" spans="1:10" x14ac:dyDescent="0.25">
      <c r="A11" s="33" t="s">
        <v>149</v>
      </c>
      <c r="B11" s="33" t="s">
        <v>150</v>
      </c>
      <c r="C11" s="33"/>
      <c r="D11" s="35">
        <v>404.55</v>
      </c>
      <c r="E11" s="33"/>
      <c r="F11" s="33"/>
      <c r="G11" s="33"/>
      <c r="H11" s="33"/>
      <c r="I11" s="33"/>
      <c r="J11" s="33"/>
    </row>
    <row r="12" spans="1:10" x14ac:dyDescent="0.25">
      <c r="A12" s="33" t="s">
        <v>151</v>
      </c>
      <c r="B12" s="33" t="s">
        <v>213</v>
      </c>
      <c r="C12" s="33"/>
      <c r="D12" s="35">
        <f>D13+D14</f>
        <v>518.51220000000001</v>
      </c>
      <c r="E12" s="33"/>
      <c r="F12" s="33"/>
      <c r="G12" s="33"/>
      <c r="H12" s="33"/>
      <c r="I12" s="33"/>
      <c r="J12" s="33"/>
    </row>
    <row r="13" spans="1:10" x14ac:dyDescent="0.25">
      <c r="A13" s="33" t="s">
        <v>152</v>
      </c>
      <c r="B13" s="33" t="s">
        <v>153</v>
      </c>
      <c r="C13" s="33"/>
      <c r="D13" s="35">
        <f>D10*0.305</f>
        <v>88.032150000000001</v>
      </c>
      <c r="E13" s="33"/>
      <c r="F13" s="33"/>
      <c r="G13" s="33"/>
      <c r="H13" s="33"/>
      <c r="I13" s="33"/>
      <c r="J13" s="33"/>
    </row>
    <row r="14" spans="1:10" x14ac:dyDescent="0.25">
      <c r="A14" s="33" t="s">
        <v>154</v>
      </c>
      <c r="B14" s="33" t="s">
        <v>155</v>
      </c>
      <c r="C14" s="33"/>
      <c r="D14" s="35">
        <f>(D9+D11)*0.305</f>
        <v>430.48005000000001</v>
      </c>
      <c r="E14" s="33"/>
      <c r="F14" s="33"/>
      <c r="G14" s="33"/>
      <c r="H14" s="33"/>
      <c r="I14" s="33"/>
      <c r="J14" s="33"/>
    </row>
    <row r="15" spans="1:10" ht="15.75" customHeight="1" x14ac:dyDescent="0.25">
      <c r="A15" s="33" t="s">
        <v>156</v>
      </c>
      <c r="B15" s="33" t="s">
        <v>157</v>
      </c>
      <c r="C15" s="33"/>
      <c r="D15" s="35">
        <v>50</v>
      </c>
      <c r="E15" s="33"/>
      <c r="F15" s="33"/>
      <c r="G15" s="33"/>
      <c r="H15" s="33"/>
      <c r="I15" s="33"/>
      <c r="J15" s="33"/>
    </row>
    <row r="16" spans="1:10" ht="29.25" customHeight="1" x14ac:dyDescent="0.25">
      <c r="A16" s="33" t="s">
        <v>158</v>
      </c>
      <c r="B16" s="33" t="s">
        <v>159</v>
      </c>
      <c r="C16" s="33"/>
      <c r="D16" s="35">
        <v>2687.93</v>
      </c>
      <c r="E16" s="33"/>
      <c r="F16" s="33"/>
      <c r="G16" s="33"/>
      <c r="H16" s="33"/>
      <c r="I16" s="33"/>
      <c r="J16" s="33"/>
    </row>
    <row r="17" spans="1:10" ht="15" hidden="1" customHeight="1" x14ac:dyDescent="0.25">
      <c r="A17" s="33"/>
      <c r="B17" s="33" t="s">
        <v>160</v>
      </c>
      <c r="C17" s="33"/>
      <c r="D17" s="35"/>
      <c r="E17" s="33"/>
      <c r="F17" s="33"/>
      <c r="G17" s="33"/>
      <c r="H17" s="33"/>
      <c r="I17" s="33"/>
      <c r="J17" s="33"/>
    </row>
    <row r="18" spans="1:10" x14ac:dyDescent="0.25">
      <c r="A18" s="33" t="s">
        <v>161</v>
      </c>
      <c r="B18" s="33" t="s">
        <v>163</v>
      </c>
      <c r="C18" s="33"/>
      <c r="D18" s="35">
        <v>50</v>
      </c>
      <c r="E18" s="33"/>
      <c r="F18" s="33"/>
      <c r="G18" s="33"/>
      <c r="H18" s="33"/>
      <c r="I18" s="33"/>
      <c r="J18" s="33"/>
    </row>
    <row r="19" spans="1:10" x14ac:dyDescent="0.25">
      <c r="A19" s="33" t="s">
        <v>162</v>
      </c>
      <c r="B19" s="33" t="s">
        <v>165</v>
      </c>
      <c r="C19" s="33"/>
      <c r="D19" s="35">
        <v>0</v>
      </c>
      <c r="E19" s="33"/>
      <c r="F19" s="33"/>
      <c r="G19" s="33"/>
      <c r="H19" s="33"/>
      <c r="I19" s="33"/>
      <c r="J19" s="33"/>
    </row>
    <row r="20" spans="1:10" x14ac:dyDescent="0.25">
      <c r="A20" s="33" t="s">
        <v>164</v>
      </c>
      <c r="B20" s="33" t="s">
        <v>167</v>
      </c>
      <c r="C20" s="33"/>
      <c r="D20" s="35">
        <v>12</v>
      </c>
      <c r="E20" s="33"/>
      <c r="F20" s="33"/>
      <c r="G20" s="33"/>
      <c r="H20" s="33"/>
      <c r="I20" s="33"/>
      <c r="J20" s="33"/>
    </row>
    <row r="21" spans="1:10" x14ac:dyDescent="0.25">
      <c r="A21" s="33" t="s">
        <v>166</v>
      </c>
      <c r="B21" s="33" t="s">
        <v>169</v>
      </c>
      <c r="C21" s="33"/>
      <c r="D21" s="35">
        <v>0</v>
      </c>
      <c r="E21" s="33"/>
      <c r="F21" s="33"/>
      <c r="G21" s="33"/>
      <c r="H21" s="33"/>
      <c r="I21" s="33"/>
      <c r="J21" s="33"/>
    </row>
    <row r="22" spans="1:10" x14ac:dyDescent="0.25">
      <c r="A22" s="33" t="s">
        <v>168</v>
      </c>
      <c r="B22" s="33" t="s">
        <v>171</v>
      </c>
      <c r="C22" s="33"/>
      <c r="D22" s="35">
        <v>0</v>
      </c>
      <c r="E22" s="33"/>
      <c r="F22" s="33"/>
      <c r="G22" s="33"/>
      <c r="H22" s="33"/>
      <c r="I22" s="33"/>
      <c r="J22" s="33"/>
    </row>
    <row r="23" spans="1:10" x14ac:dyDescent="0.25">
      <c r="A23" s="33" t="s">
        <v>170</v>
      </c>
      <c r="B23" s="33" t="s">
        <v>173</v>
      </c>
      <c r="C23" s="33"/>
      <c r="D23" s="35">
        <v>0</v>
      </c>
      <c r="E23" s="33"/>
      <c r="F23" s="33"/>
      <c r="G23" s="33"/>
      <c r="H23" s="33"/>
      <c r="I23" s="33"/>
      <c r="J23" s="33"/>
    </row>
    <row r="24" spans="1:10" x14ac:dyDescent="0.25">
      <c r="A24" s="33" t="s">
        <v>172</v>
      </c>
      <c r="B24" s="33" t="s">
        <v>175</v>
      </c>
      <c r="C24" s="33"/>
      <c r="D24" s="35">
        <v>0</v>
      </c>
      <c r="E24" s="33"/>
      <c r="F24" s="33"/>
      <c r="G24" s="33"/>
      <c r="H24" s="33"/>
      <c r="I24" s="33"/>
      <c r="J24" s="33"/>
    </row>
    <row r="25" spans="1:10" x14ac:dyDescent="0.25">
      <c r="A25" s="32" t="s">
        <v>174</v>
      </c>
      <c r="B25" s="33" t="s">
        <v>176</v>
      </c>
      <c r="C25" s="33"/>
      <c r="D25" s="35">
        <v>0</v>
      </c>
      <c r="E25" s="33"/>
      <c r="F25" s="33"/>
      <c r="G25" s="33"/>
      <c r="H25" s="33"/>
      <c r="I25" s="33"/>
      <c r="J25" s="33"/>
    </row>
    <row r="26" spans="1:10" x14ac:dyDescent="0.25">
      <c r="A26" s="32"/>
      <c r="B26" s="33" t="s">
        <v>177</v>
      </c>
      <c r="C26" s="33"/>
      <c r="D26" s="35">
        <v>3</v>
      </c>
      <c r="E26" s="33"/>
      <c r="F26" s="33"/>
      <c r="G26" s="33"/>
      <c r="H26" s="33"/>
      <c r="I26" s="33"/>
      <c r="J26" s="33"/>
    </row>
    <row r="27" spans="1:10" x14ac:dyDescent="0.25">
      <c r="A27" s="32"/>
      <c r="B27" s="33" t="s">
        <v>178</v>
      </c>
      <c r="C27" s="33"/>
      <c r="D27" s="35">
        <v>0</v>
      </c>
      <c r="E27" s="33"/>
      <c r="F27" s="33"/>
      <c r="G27" s="33"/>
      <c r="H27" s="33"/>
      <c r="I27" s="33"/>
      <c r="J27" s="33"/>
    </row>
    <row r="28" spans="1:10" x14ac:dyDescent="0.25">
      <c r="A28" s="32"/>
      <c r="B28" s="33"/>
      <c r="C28" s="33"/>
      <c r="D28" s="35"/>
      <c r="E28" s="33"/>
      <c r="F28" s="33"/>
      <c r="G28" s="33"/>
      <c r="H28" s="33"/>
      <c r="I28" s="33"/>
      <c r="J28" s="33"/>
    </row>
    <row r="29" spans="1:10" ht="15" customHeight="1" x14ac:dyDescent="0.25">
      <c r="A29" s="32" t="s">
        <v>38</v>
      </c>
      <c r="B29" s="32"/>
      <c r="C29" s="32"/>
      <c r="D29" s="34"/>
      <c r="E29" s="32"/>
      <c r="F29" s="32"/>
      <c r="G29" s="32"/>
      <c r="H29" s="32"/>
      <c r="I29" s="32"/>
      <c r="J29" s="32"/>
    </row>
    <row r="30" spans="1:10" ht="15.75" customHeight="1" x14ac:dyDescent="0.25">
      <c r="A30" s="32"/>
      <c r="B30" s="32"/>
      <c r="C30" s="32"/>
      <c r="D30" s="34"/>
      <c r="E30" s="32"/>
      <c r="F30" s="32"/>
      <c r="G30" s="32"/>
      <c r="H30" s="32"/>
      <c r="I30" s="32"/>
      <c r="J30" s="32"/>
    </row>
    <row r="31" spans="1:10" ht="15.75" x14ac:dyDescent="0.25">
      <c r="A31" s="4"/>
    </row>
    <row r="32" spans="1:10" ht="15.75" x14ac:dyDescent="0.25">
      <c r="A32" s="4"/>
    </row>
    <row r="33" spans="1:1" ht="15.75" x14ac:dyDescent="0.25">
      <c r="A33" s="4"/>
    </row>
    <row r="34" spans="1:1" ht="15.75" x14ac:dyDescent="0.25">
      <c r="A34" s="4"/>
    </row>
  </sheetData>
  <mergeCells count="20">
    <mergeCell ref="I29:I30"/>
    <mergeCell ref="J29:J30"/>
    <mergeCell ref="A25:A28"/>
    <mergeCell ref="A29:B30"/>
    <mergeCell ref="C29:C30"/>
    <mergeCell ref="D29:D30"/>
    <mergeCell ref="E29:E30"/>
    <mergeCell ref="F29:F30"/>
    <mergeCell ref="G29:G30"/>
    <mergeCell ref="H29:H30"/>
    <mergeCell ref="B1:I1"/>
    <mergeCell ref="A5:A7"/>
    <mergeCell ref="B5:B7"/>
    <mergeCell ref="J5:J7"/>
    <mergeCell ref="B3:B4"/>
    <mergeCell ref="C3:C4"/>
    <mergeCell ref="D3:D4"/>
    <mergeCell ref="E3:E4"/>
    <mergeCell ref="F3:H3"/>
    <mergeCell ref="I3:J3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topLeftCell="A4" workbookViewId="0">
      <selection activeCell="B23" sqref="B23"/>
    </sheetView>
  </sheetViews>
  <sheetFormatPr defaultRowHeight="15" x14ac:dyDescent="0.25"/>
  <cols>
    <col min="1" max="1" width="9.7109375" customWidth="1"/>
    <col min="2" max="2" width="38.42578125" customWidth="1"/>
    <col min="3" max="3" width="15.140625" customWidth="1"/>
    <col min="4" max="4" width="18.7109375" customWidth="1"/>
    <col min="5" max="6" width="18.140625" customWidth="1"/>
    <col min="7" max="7" width="14.5703125" customWidth="1"/>
    <col min="8" max="8" width="19.85546875" customWidth="1"/>
  </cols>
  <sheetData>
    <row r="1" spans="1:8" ht="15.75" x14ac:dyDescent="0.25">
      <c r="A1" s="1"/>
      <c r="B1" s="17" t="s">
        <v>179</v>
      </c>
      <c r="C1" s="17"/>
      <c r="D1" s="17"/>
      <c r="E1" s="17"/>
      <c r="F1" s="17"/>
      <c r="G1" s="17"/>
    </row>
    <row r="2" spans="1:8" ht="15.75" x14ac:dyDescent="0.25">
      <c r="A2" s="1"/>
    </row>
    <row r="3" spans="1:8" x14ac:dyDescent="0.25">
      <c r="A3" s="33" t="s">
        <v>43</v>
      </c>
      <c r="B3" s="32" t="s">
        <v>180</v>
      </c>
      <c r="C3" s="32" t="s">
        <v>202</v>
      </c>
      <c r="D3" s="32" t="s">
        <v>199</v>
      </c>
      <c r="E3" s="32" t="s">
        <v>203</v>
      </c>
      <c r="F3" s="32" t="s">
        <v>47</v>
      </c>
      <c r="G3" s="32"/>
      <c r="H3" s="32"/>
    </row>
    <row r="4" spans="1:8" x14ac:dyDescent="0.25">
      <c r="A4" s="33" t="s">
        <v>44</v>
      </c>
      <c r="B4" s="32"/>
      <c r="C4" s="32"/>
      <c r="D4" s="32"/>
      <c r="E4" s="32"/>
      <c r="F4" s="33" t="s">
        <v>49</v>
      </c>
      <c r="G4" s="33" t="s">
        <v>50</v>
      </c>
      <c r="H4" s="33" t="s">
        <v>51</v>
      </c>
    </row>
    <row r="5" spans="1:8" x14ac:dyDescent="0.25">
      <c r="A5" s="33" t="s">
        <v>181</v>
      </c>
      <c r="B5" s="33" t="s">
        <v>182</v>
      </c>
      <c r="C5" s="33"/>
      <c r="D5" s="33"/>
      <c r="E5" s="33"/>
      <c r="F5" s="33"/>
      <c r="G5" s="33"/>
      <c r="H5" s="33"/>
    </row>
    <row r="6" spans="1:8" x14ac:dyDescent="0.25">
      <c r="A6" s="33" t="s">
        <v>183</v>
      </c>
      <c r="B6" s="33" t="s">
        <v>207</v>
      </c>
      <c r="C6" s="33"/>
      <c r="D6" s="35">
        <f>Лист3!F21</f>
        <v>9.7736699999998571</v>
      </c>
      <c r="E6" s="33"/>
      <c r="F6" s="33"/>
      <c r="G6" s="33"/>
      <c r="H6" s="33"/>
    </row>
    <row r="7" spans="1:8" x14ac:dyDescent="0.25">
      <c r="A7" s="33" t="s">
        <v>184</v>
      </c>
      <c r="B7" s="33" t="s">
        <v>185</v>
      </c>
      <c r="C7" s="33"/>
      <c r="D7" s="33">
        <v>0</v>
      </c>
      <c r="E7" s="33"/>
      <c r="F7" s="33"/>
      <c r="G7" s="33"/>
      <c r="H7" s="33"/>
    </row>
    <row r="8" spans="1:8" x14ac:dyDescent="0.25">
      <c r="A8" s="33" t="s">
        <v>186</v>
      </c>
      <c r="B8" s="33"/>
      <c r="C8" s="33"/>
      <c r="D8" s="33"/>
      <c r="E8" s="33"/>
      <c r="F8" s="33"/>
      <c r="G8" s="33"/>
      <c r="H8" s="33"/>
    </row>
    <row r="9" spans="1:8" x14ac:dyDescent="0.25">
      <c r="A9" s="33" t="s">
        <v>187</v>
      </c>
      <c r="B9" s="33" t="s">
        <v>211</v>
      </c>
      <c r="C9" s="33"/>
      <c r="D9" s="35">
        <f>Лист7!D12</f>
        <v>518.51220000000001</v>
      </c>
      <c r="E9" s="33"/>
      <c r="F9" s="33"/>
      <c r="G9" s="33"/>
      <c r="H9" s="33"/>
    </row>
    <row r="10" spans="1:8" ht="48" x14ac:dyDescent="0.25">
      <c r="A10" s="33" t="s">
        <v>188</v>
      </c>
      <c r="B10" s="33" t="s">
        <v>189</v>
      </c>
      <c r="C10" s="33"/>
      <c r="D10" s="33">
        <v>0</v>
      </c>
      <c r="E10" s="33"/>
      <c r="F10" s="33"/>
      <c r="G10" s="33"/>
      <c r="H10" s="33"/>
    </row>
    <row r="11" spans="1:8" x14ac:dyDescent="0.25">
      <c r="A11" s="33" t="s">
        <v>190</v>
      </c>
      <c r="B11" s="33" t="s">
        <v>191</v>
      </c>
      <c r="C11" s="33"/>
      <c r="D11" s="33">
        <f>D12+D13+D14</f>
        <v>1008.67752</v>
      </c>
      <c r="E11" s="33"/>
      <c r="F11" s="33"/>
      <c r="G11" s="33"/>
      <c r="H11" s="33"/>
    </row>
    <row r="12" spans="1:8" ht="26.25" customHeight="1" x14ac:dyDescent="0.25">
      <c r="A12" s="33" t="s">
        <v>192</v>
      </c>
      <c r="B12" s="33" t="s">
        <v>216</v>
      </c>
      <c r="C12" s="33"/>
      <c r="D12" s="33">
        <v>400.95141999999998</v>
      </c>
      <c r="E12" s="33"/>
      <c r="F12" s="33"/>
      <c r="G12" s="33"/>
      <c r="H12" s="33"/>
    </row>
    <row r="13" spans="1:8" ht="73.5" customHeight="1" x14ac:dyDescent="0.25">
      <c r="A13" s="33" t="s">
        <v>193</v>
      </c>
      <c r="B13" s="33" t="s">
        <v>218</v>
      </c>
      <c r="C13" s="33"/>
      <c r="D13" s="33">
        <v>264.56286</v>
      </c>
      <c r="E13" s="33"/>
      <c r="F13" s="33"/>
      <c r="G13" s="33"/>
      <c r="H13" s="33"/>
    </row>
    <row r="14" spans="1:8" ht="75.75" customHeight="1" x14ac:dyDescent="0.25">
      <c r="A14" s="33" t="s">
        <v>217</v>
      </c>
      <c r="B14" s="33" t="s">
        <v>219</v>
      </c>
      <c r="C14" s="33"/>
      <c r="D14" s="33">
        <v>343.16323999999997</v>
      </c>
      <c r="E14" s="33"/>
      <c r="F14" s="33"/>
      <c r="G14" s="33"/>
      <c r="H14" s="33"/>
    </row>
    <row r="15" spans="1:8" x14ac:dyDescent="0.25">
      <c r="A15" s="32" t="s">
        <v>194</v>
      </c>
      <c r="B15" s="32"/>
      <c r="C15" s="33"/>
      <c r="D15" s="35">
        <f>D6+D9+D11</f>
        <v>1536.9633899999999</v>
      </c>
      <c r="E15" s="33"/>
      <c r="F15" s="33"/>
      <c r="G15" s="33"/>
      <c r="H15" s="33"/>
    </row>
    <row r="16" spans="1:8" ht="15.75" x14ac:dyDescent="0.25">
      <c r="A16" s="3"/>
    </row>
    <row r="17" spans="1:8" ht="15.75" x14ac:dyDescent="0.25">
      <c r="A17" s="6" t="s">
        <v>215</v>
      </c>
      <c r="B17" s="6"/>
      <c r="C17" s="6"/>
      <c r="D17" s="6"/>
      <c r="E17" s="6"/>
      <c r="F17" s="6"/>
      <c r="G17" s="6"/>
      <c r="H17" s="6"/>
    </row>
    <row r="18" spans="1:8" ht="15.75" x14ac:dyDescent="0.25">
      <c r="A18" s="3"/>
    </row>
    <row r="19" spans="1:8" ht="15.75" x14ac:dyDescent="0.25">
      <c r="A19" s="6" t="s">
        <v>212</v>
      </c>
      <c r="B19" s="6"/>
      <c r="C19" s="6"/>
      <c r="D19" s="6"/>
      <c r="E19" s="6"/>
      <c r="F19" s="6"/>
      <c r="G19" s="6"/>
      <c r="H19" s="6"/>
    </row>
    <row r="23" spans="1:8" ht="18.75" x14ac:dyDescent="0.3">
      <c r="B23" s="41" t="s">
        <v>234</v>
      </c>
    </row>
  </sheetData>
  <mergeCells count="9">
    <mergeCell ref="B1:G1"/>
    <mergeCell ref="A17:H17"/>
    <mergeCell ref="A19:H19"/>
    <mergeCell ref="B3:B4"/>
    <mergeCell ref="C3:C4"/>
    <mergeCell ref="D3:D4"/>
    <mergeCell ref="E3:E4"/>
    <mergeCell ref="F3:H3"/>
    <mergeCell ref="A15:B15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Бондаренко</dc:creator>
  <cp:lastModifiedBy>ЭВМ оператор</cp:lastModifiedBy>
  <cp:lastPrinted>2025-01-09T09:35:25Z</cp:lastPrinted>
  <dcterms:created xsi:type="dcterms:W3CDTF">2024-12-04T11:13:19Z</dcterms:created>
  <dcterms:modified xsi:type="dcterms:W3CDTF">2025-01-09T09:35:27Z</dcterms:modified>
</cp:coreProperties>
</file>